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LEGISLATURA 2021 - 2022\TRAMITE PROPOSICIONES 2021 - 2022\TRAMITE PROPOSICIÓN 17 - 2021\RESPUESTAS ENTIDADES\RTA.AGENCIA NACIONAL DE TIERRAS\"/>
    </mc:Choice>
  </mc:AlternateContent>
  <bookViews>
    <workbookView xWindow="0" yWindow="0" windowWidth="24000" windowHeight="9630" activeTab="3"/>
  </bookViews>
  <sheets>
    <sheet name="986 de 2017 ANT-OIM " sheetId="5" r:id="rId1"/>
    <sheet name=" PNUD-ANT 951" sheetId="1" r:id="rId2"/>
    <sheet name="FAO- ANT 1278" sheetId="2" r:id="rId3"/>
    <sheet name="VALOR + 653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E26" i="1"/>
  <c r="F26" i="1"/>
  <c r="G26" i="1"/>
  <c r="C26" i="1"/>
  <c r="H37" i="1"/>
  <c r="B37" i="1"/>
  <c r="H36" i="1"/>
  <c r="B36" i="1"/>
  <c r="D18" i="1"/>
  <c r="E18" i="1"/>
  <c r="F18" i="1"/>
  <c r="G18" i="1"/>
  <c r="C18" i="1"/>
  <c r="H35" i="1"/>
  <c r="B35" i="1"/>
  <c r="H34" i="1"/>
  <c r="B34" i="1"/>
  <c r="D17" i="1"/>
  <c r="E17" i="1"/>
  <c r="F17" i="1"/>
  <c r="G17" i="1"/>
  <c r="C17" i="1"/>
  <c r="H33" i="1"/>
  <c r="B33" i="1"/>
  <c r="H32" i="1"/>
  <c r="B32" i="1"/>
  <c r="C12" i="4"/>
  <c r="D12" i="4"/>
  <c r="E12" i="4"/>
  <c r="F12" i="4"/>
  <c r="G12" i="4"/>
  <c r="B4" i="4"/>
  <c r="C19" i="2"/>
  <c r="D19" i="2"/>
  <c r="E19" i="2"/>
  <c r="F10" i="2"/>
  <c r="E10" i="2"/>
  <c r="D10" i="2"/>
  <c r="C10" i="2"/>
  <c r="B10" i="2"/>
  <c r="E10" i="1"/>
  <c r="F10" i="1"/>
  <c r="G14" i="5"/>
  <c r="F14" i="5"/>
  <c r="E14" i="5"/>
  <c r="D14" i="5"/>
  <c r="C14" i="5"/>
  <c r="H14" i="5" s="1"/>
  <c r="D6" i="5"/>
  <c r="G10" i="2" l="1"/>
  <c r="B12" i="4" l="1"/>
  <c r="B10" i="1"/>
  <c r="C10" i="1"/>
  <c r="D10" i="1"/>
  <c r="C20" i="4"/>
  <c r="G10" i="1" l="1"/>
  <c r="B4" i="2"/>
  <c r="G18" i="2"/>
  <c r="G17" i="2"/>
  <c r="G16" i="2"/>
  <c r="G19" i="2" l="1"/>
  <c r="F19" i="2"/>
  <c r="H18" i="2"/>
  <c r="H17" i="2"/>
  <c r="H16" i="2"/>
  <c r="H19" i="2" l="1"/>
  <c r="B3" i="1" l="1"/>
  <c r="B4" i="1" s="1"/>
  <c r="D28" i="1" l="1"/>
  <c r="E28" i="1"/>
  <c r="F28" i="1"/>
  <c r="G28" i="1"/>
  <c r="C28" i="1"/>
  <c r="H16" i="1"/>
  <c r="H17" i="1"/>
  <c r="H18" i="1"/>
  <c r="H19" i="1"/>
  <c r="H20" i="1"/>
  <c r="H21" i="1"/>
  <c r="H22" i="1"/>
  <c r="H23" i="1"/>
  <c r="H24" i="1"/>
  <c r="H25" i="1"/>
  <c r="H26" i="1"/>
  <c r="H27" i="1"/>
  <c r="H15" i="1"/>
  <c r="H28" i="1" l="1"/>
</calcChain>
</file>

<file path=xl/sharedStrings.xml><?xml version="1.0" encoding="utf-8"?>
<sst xmlns="http://schemas.openxmlformats.org/spreadsheetml/2006/main" count="120" uniqueCount="74">
  <si>
    <t>Total general</t>
  </si>
  <si>
    <t>Aracataca</t>
  </si>
  <si>
    <t>Ciénaga</t>
  </si>
  <si>
    <t>Córdoba</t>
  </si>
  <si>
    <t>Córdoba - BPM</t>
  </si>
  <si>
    <t>El Guamo</t>
  </si>
  <si>
    <t>El Guamo - BPM</t>
  </si>
  <si>
    <t>Fonseca</t>
  </si>
  <si>
    <t>La Paz</t>
  </si>
  <si>
    <t>Montelíbano</t>
  </si>
  <si>
    <t>Puerto Libertador</t>
  </si>
  <si>
    <t>San Jacinto</t>
  </si>
  <si>
    <t>San José de Uré</t>
  </si>
  <si>
    <t>San Juan del Cesar</t>
  </si>
  <si>
    <t>Valencia</t>
  </si>
  <si>
    <t>Valencia - BPM</t>
  </si>
  <si>
    <t>Zambrano</t>
  </si>
  <si>
    <t>Municipio</t>
  </si>
  <si>
    <t>TOTAL</t>
  </si>
  <si>
    <t>Total</t>
  </si>
  <si>
    <t xml:space="preserve"> RECURSOS DESEMBOLSADOS ANT POR AÑO</t>
  </si>
  <si>
    <t>FAO 1278</t>
  </si>
  <si>
    <t>PNUD 951</t>
  </si>
  <si>
    <t>Cáceres</t>
  </si>
  <si>
    <t>Ituango</t>
  </si>
  <si>
    <t>Tarazá</t>
  </si>
  <si>
    <t>Valdivia</t>
  </si>
  <si>
    <t>GASTO TOTAL</t>
  </si>
  <si>
    <t>Nota , para estos municipios no se cuenta con una desagreación de gastos por vigencia, debido a que el socio no reportaba con dicho detalle</t>
  </si>
  <si>
    <t xml:space="preserve">CONVENIO MYR 077- 986 DE 2017 ANT OIM </t>
  </si>
  <si>
    <t xml:space="preserve">FECHA DE SUSCRIPCIÓN: </t>
  </si>
  <si>
    <t>MONTO INIICIAL APORTES ANT:</t>
  </si>
  <si>
    <t xml:space="preserve">ADICIÓN RECURSOS ANT </t>
  </si>
  <si>
    <t xml:space="preserve">TOTAL RECURSOS APORTES ANT </t>
  </si>
  <si>
    <t xml:space="preserve">DESEMBOLSOS ANT AL SOCIO OIM A TRAVÉS DEL CONVENIO MYR-077 986 DE 2017 ANT-OIM </t>
  </si>
  <si>
    <t xml:space="preserve">CONVENIO </t>
  </si>
  <si>
    <t xml:space="preserve">TOTAL </t>
  </si>
  <si>
    <t xml:space="preserve">MYR 077-986 DE 2017 ANT OIM </t>
  </si>
  <si>
    <t>REPORTE EJECUCIÓN CONVENIO MYR-077 986 DE 2017 ANT OIM CORTE 31/05/2021</t>
  </si>
  <si>
    <t xml:space="preserve">MUNICIPIO </t>
  </si>
  <si>
    <t>PUERTO LLERAS</t>
  </si>
  <si>
    <t>PRADERA</t>
  </si>
  <si>
    <t>RIOBLANCO</t>
  </si>
  <si>
    <t>ATACO</t>
  </si>
  <si>
    <t>PLANADAS</t>
  </si>
  <si>
    <t>CHAPARRAL</t>
  </si>
  <si>
    <t>FLORIDA</t>
  </si>
  <si>
    <t xml:space="preserve">TOPAIPÍ </t>
  </si>
  <si>
    <t>REPORTE EJECUCIÓN CONVENIO 951 DE 2017 ANT/PNUD  A CORTE CORTE 31/06/2021</t>
  </si>
  <si>
    <t>DESEMBOLSOS ANT AL SOCIO PNUD  A TRAVÉS DEL CONVENIO 951 DE 2017 ANT-PNUD</t>
  </si>
  <si>
    <t>MONTO INICIAL APORTES ANT:</t>
  </si>
  <si>
    <t>CONVENIO 951 DE 2017 ANT/ PNUD</t>
  </si>
  <si>
    <t>DESEMBOLSOS ANT AL SOCIO PNUD  A TRAVÉS DEL CONVENIO 1278 DE 2017 ANT-FAO</t>
  </si>
  <si>
    <t>REPORTE EJECUCIÓN CONVENIO 1278 DE 2019 ANT/PNUD  A CORTE CORTE 30/05/2021</t>
  </si>
  <si>
    <t>CONVENIO 1278 DE 2019 ANT/ FAO</t>
  </si>
  <si>
    <t>RECURSOS  ANT</t>
  </si>
  <si>
    <t>VALOR + /IDEA 653</t>
  </si>
  <si>
    <t>REPORTE EJECUCIÓN CONVENIO 652 DE 2017 ANT/VALOR + E IDEA  A CORTE CORTE 31/12/2020</t>
  </si>
  <si>
    <t>DESEMBOLSOS ANT AL SOCIO VALOR + A TRAVÉS DEL CONVENIO 653 DE 2017 ANT-VALOR+ E IDEA</t>
  </si>
  <si>
    <t xml:space="preserve">CONVENIO 653 DE 2019 ANT/ VALOR + IDEA </t>
  </si>
  <si>
    <t>DEPARTAMENTO</t>
  </si>
  <si>
    <t>Magdalena</t>
  </si>
  <si>
    <t>Bolívar</t>
  </si>
  <si>
    <t>Bolívar </t>
  </si>
  <si>
    <t>Guajira</t>
  </si>
  <si>
    <t>Cesar</t>
  </si>
  <si>
    <t>SAN JUAN DEL CESAR</t>
  </si>
  <si>
    <t>FONSECA</t>
  </si>
  <si>
    <t>CIENAGA</t>
  </si>
  <si>
    <t>Antioquia</t>
  </si>
  <si>
    <t>Cundinamarca</t>
  </si>
  <si>
    <t>Meta</t>
  </si>
  <si>
    <t>Valle del Cauca</t>
  </si>
  <si>
    <t>Tolima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</si>
</sst>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\ #,##0;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&quot;$&quot;#,##0"/>
    <numFmt numFmtId="165" formatCode="&quot;$&quot;\ #,##0"/>
    <numFmt numFmtId="166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5" xfId="0" applyFill="1" applyBorder="1" applyAlignment="1">
      <alignment horizontal="left"/>
    </xf>
    <xf numFmtId="42" fontId="0" fillId="0" borderId="1" xfId="1" applyFont="1" applyBorder="1"/>
    <xf numFmtId="42" fontId="0" fillId="2" borderId="1" xfId="1" applyFont="1" applyFill="1" applyBorder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12" xfId="0" applyBorder="1" applyAlignment="1">
      <alignment vertical="center"/>
    </xf>
    <xf numFmtId="3" fontId="0" fillId="0" borderId="1" xfId="0" applyNumberFormat="1" applyBorder="1" applyAlignment="1">
      <alignment vertical="center"/>
    </xf>
    <xf numFmtId="14" fontId="0" fillId="0" borderId="13" xfId="0" applyNumberFormat="1" applyBorder="1" applyAlignment="1">
      <alignment vertical="center"/>
    </xf>
    <xf numFmtId="5" fontId="0" fillId="0" borderId="1" xfId="1" applyNumberFormat="1" applyFont="1" applyBorder="1"/>
    <xf numFmtId="0" fontId="0" fillId="0" borderId="14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5" fontId="0" fillId="0" borderId="13" xfId="1" applyNumberFormat="1" applyFont="1" applyBorder="1"/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5" fontId="0" fillId="0" borderId="16" xfId="1" applyNumberFormat="1" applyFont="1" applyBorder="1"/>
    <xf numFmtId="0" fontId="0" fillId="0" borderId="17" xfId="0" applyBorder="1" applyAlignment="1">
      <alignment vertical="center"/>
    </xf>
    <xf numFmtId="3" fontId="0" fillId="0" borderId="18" xfId="0" applyNumberFormat="1" applyBorder="1" applyAlignment="1">
      <alignment vertical="center"/>
    </xf>
    <xf numFmtId="5" fontId="2" fillId="0" borderId="20" xfId="1" applyNumberFormat="1" applyFont="1" applyBorder="1"/>
    <xf numFmtId="0" fontId="2" fillId="3" borderId="24" xfId="0" applyFont="1" applyFill="1" applyBorder="1" applyAlignment="1">
      <alignment horizontal="center" vertical="center"/>
    </xf>
    <xf numFmtId="3" fontId="2" fillId="3" borderId="25" xfId="0" applyNumberFormat="1" applyFont="1" applyFill="1" applyBorder="1" applyAlignment="1">
      <alignment horizontal="center" vertical="center"/>
    </xf>
    <xf numFmtId="3" fontId="2" fillId="3" borderId="26" xfId="0" applyNumberFormat="1" applyFont="1" applyFill="1" applyBorder="1" applyAlignment="1">
      <alignment horizontal="center" vertical="center"/>
    </xf>
    <xf numFmtId="5" fontId="0" fillId="0" borderId="3" xfId="1" applyNumberFormat="1" applyFont="1" applyBorder="1"/>
    <xf numFmtId="5" fontId="0" fillId="0" borderId="3" xfId="1" applyNumberFormat="1" applyFont="1" applyBorder="1" applyAlignment="1">
      <alignment horizontal="center"/>
    </xf>
    <xf numFmtId="3" fontId="0" fillId="0" borderId="3" xfId="0" applyNumberFormat="1" applyBorder="1" applyAlignment="1">
      <alignment vertical="center"/>
    </xf>
    <xf numFmtId="5" fontId="0" fillId="0" borderId="2" xfId="1" applyNumberFormat="1" applyFont="1" applyBorder="1"/>
    <xf numFmtId="0" fontId="2" fillId="3" borderId="24" xfId="0" applyFont="1" applyFill="1" applyBorder="1" applyAlignment="1">
      <alignment vertical="center"/>
    </xf>
    <xf numFmtId="165" fontId="2" fillId="3" borderId="25" xfId="0" applyNumberFormat="1" applyFont="1" applyFill="1" applyBorder="1" applyAlignment="1">
      <alignment horizontal="center" vertical="center"/>
    </xf>
    <xf numFmtId="165" fontId="2" fillId="3" borderId="26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65" fontId="2" fillId="3" borderId="26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3" fontId="0" fillId="0" borderId="26" xfId="0" applyNumberFormat="1" applyBorder="1" applyAlignment="1">
      <alignment vertical="center"/>
    </xf>
    <xf numFmtId="3" fontId="2" fillId="3" borderId="33" xfId="0" applyNumberFormat="1" applyFont="1" applyFill="1" applyBorder="1" applyAlignment="1">
      <alignment horizontal="center" vertical="center"/>
    </xf>
    <xf numFmtId="42" fontId="0" fillId="2" borderId="2" xfId="1" applyFont="1" applyFill="1" applyBorder="1"/>
    <xf numFmtId="0" fontId="0" fillId="0" borderId="2" xfId="0" applyBorder="1"/>
    <xf numFmtId="0" fontId="0" fillId="0" borderId="24" xfId="0" applyBorder="1"/>
    <xf numFmtId="42" fontId="0" fillId="0" borderId="25" xfId="1" applyFont="1" applyBorder="1"/>
    <xf numFmtId="42" fontId="0" fillId="0" borderId="26" xfId="0" applyNumberFormat="1" applyBorder="1"/>
    <xf numFmtId="42" fontId="0" fillId="2" borderId="3" xfId="1" applyFont="1" applyFill="1" applyBorder="1"/>
    <xf numFmtId="0" fontId="0" fillId="0" borderId="3" xfId="0" applyBorder="1"/>
    <xf numFmtId="0" fontId="0" fillId="0" borderId="3" xfId="0" applyBorder="1" applyAlignment="1">
      <alignment horizontal="left"/>
    </xf>
    <xf numFmtId="164" fontId="0" fillId="0" borderId="3" xfId="0" applyNumberFormat="1" applyBorder="1"/>
    <xf numFmtId="0" fontId="2" fillId="3" borderId="30" xfId="0" applyFont="1" applyFill="1" applyBorder="1" applyAlignment="1">
      <alignment horizontal="center" vertical="center"/>
    </xf>
    <xf numFmtId="3" fontId="0" fillId="0" borderId="34" xfId="0" applyNumberFormat="1" applyBorder="1" applyAlignment="1">
      <alignment vertical="center"/>
    </xf>
    <xf numFmtId="5" fontId="2" fillId="0" borderId="34" xfId="1" applyNumberFormat="1" applyFont="1" applyBorder="1"/>
    <xf numFmtId="3" fontId="0" fillId="0" borderId="17" xfId="0" applyNumberFormat="1" applyBorder="1" applyAlignment="1">
      <alignment vertical="center"/>
    </xf>
    <xf numFmtId="42" fontId="2" fillId="0" borderId="19" xfId="1" applyFont="1" applyBorder="1"/>
    <xf numFmtId="0" fontId="0" fillId="0" borderId="35" xfId="0" applyBorder="1"/>
    <xf numFmtId="42" fontId="0" fillId="0" borderId="5" xfId="1" applyFont="1" applyBorder="1"/>
    <xf numFmtId="42" fontId="0" fillId="0" borderId="0" xfId="1" applyFont="1" applyBorder="1"/>
    <xf numFmtId="42" fontId="0" fillId="0" borderId="0" xfId="0" applyNumberFormat="1" applyBorder="1"/>
    <xf numFmtId="42" fontId="2" fillId="3" borderId="25" xfId="1" applyFont="1" applyFill="1" applyBorder="1" applyAlignment="1">
      <alignment horizontal="center" vertical="center"/>
    </xf>
    <xf numFmtId="42" fontId="2" fillId="3" borderId="26" xfId="1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42" fontId="2" fillId="3" borderId="38" xfId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42" fontId="0" fillId="0" borderId="24" xfId="1" applyFont="1" applyBorder="1"/>
    <xf numFmtId="42" fontId="0" fillId="0" borderId="38" xfId="1" applyFont="1" applyBorder="1"/>
    <xf numFmtId="42" fontId="0" fillId="0" borderId="39" xfId="0" applyNumberFormat="1" applyBorder="1"/>
    <xf numFmtId="164" fontId="0" fillId="0" borderId="13" xfId="0" applyNumberFormat="1" applyBorder="1"/>
    <xf numFmtId="3" fontId="0" fillId="0" borderId="37" xfId="0" applyNumberFormat="1" applyBorder="1" applyAlignment="1">
      <alignment vertical="center"/>
    </xf>
    <xf numFmtId="42" fontId="2" fillId="0" borderId="39" xfId="1" applyFont="1" applyBorder="1"/>
    <xf numFmtId="42" fontId="0" fillId="0" borderId="26" xfId="1" applyFont="1" applyBorder="1"/>
    <xf numFmtId="0" fontId="0" fillId="0" borderId="1" xfId="0" applyBorder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0" fillId="0" borderId="33" xfId="0" applyNumberFormat="1" applyBorder="1" applyAlignment="1">
      <alignment horizontal="center" vertical="center"/>
    </xf>
    <xf numFmtId="165" fontId="0" fillId="0" borderId="40" xfId="0" applyNumberFormat="1" applyBorder="1" applyAlignment="1">
      <alignment horizontal="center" vertical="center"/>
    </xf>
    <xf numFmtId="165" fontId="0" fillId="0" borderId="39" xfId="0" applyNumberFormat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9" xfId="0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</cellXfs>
  <cellStyles count="5">
    <cellStyle name="Millares 5" xfId="4"/>
    <cellStyle name="Moneda [0]" xfId="1" builtinId="7"/>
    <cellStyle name="Moneda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stavo.forero\AppData\Local\Microsoft\Windows\INetCache\Content.Outlook\2FLQTF17\7.%202%20Cuadro%20de%20estrategia%20de%20financiamiento%20y%20matriz%20resumen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RESUMEN MUNCIPIOS  "/>
      <sheetName val="POSPR"/>
    </sheetNames>
    <sheetDataSet>
      <sheetData sheetId="0">
        <row r="3">
          <cell r="A3" t="str">
            <v>Achí</v>
          </cell>
          <cell r="B3" t="str">
            <v>Bolívar</v>
          </cell>
        </row>
        <row r="4">
          <cell r="A4" t="str">
            <v>Ayapel</v>
          </cell>
          <cell r="B4" t="str">
            <v>Córdoba</v>
          </cell>
        </row>
        <row r="5">
          <cell r="A5" t="str">
            <v>Caimito</v>
          </cell>
          <cell r="B5" t="str">
            <v>Sucre</v>
          </cell>
        </row>
        <row r="6">
          <cell r="A6" t="str">
            <v>Dibulla</v>
          </cell>
          <cell r="B6" t="str">
            <v>Guajira</v>
          </cell>
        </row>
        <row r="7">
          <cell r="A7" t="str">
            <v>Guaranda</v>
          </cell>
          <cell r="B7" t="str">
            <v>Sucre</v>
          </cell>
        </row>
        <row r="8">
          <cell r="A8" t="str">
            <v>Lebrija</v>
          </cell>
          <cell r="B8" t="str">
            <v>Santander</v>
          </cell>
        </row>
        <row r="9">
          <cell r="A9" t="str">
            <v>Magangué</v>
          </cell>
          <cell r="B9" t="str">
            <v>Bolívar</v>
          </cell>
        </row>
        <row r="10">
          <cell r="A10" t="str">
            <v>Majagual</v>
          </cell>
          <cell r="B10" t="str">
            <v>Sucre</v>
          </cell>
        </row>
        <row r="11">
          <cell r="A11" t="str">
            <v>Nechí</v>
          </cell>
          <cell r="B11" t="str">
            <v>Antioquia</v>
          </cell>
        </row>
        <row r="12">
          <cell r="A12" t="str">
            <v>Puerto Gaitán</v>
          </cell>
          <cell r="B12" t="str">
            <v>Meta</v>
          </cell>
        </row>
        <row r="13">
          <cell r="A13" t="str">
            <v>San Benito Abad</v>
          </cell>
          <cell r="B13" t="str">
            <v>Sucre</v>
          </cell>
        </row>
        <row r="14">
          <cell r="A14" t="str">
            <v>San Jacinto del Cauca</v>
          </cell>
          <cell r="B14" t="str">
            <v>Bolívar</v>
          </cell>
        </row>
        <row r="15">
          <cell r="A15" t="str">
            <v>San Marcos</v>
          </cell>
          <cell r="B15" t="str">
            <v>Sucre</v>
          </cell>
        </row>
        <row r="16">
          <cell r="A16" t="str">
            <v>Santa Marta</v>
          </cell>
          <cell r="B16" t="str">
            <v>Magdalena</v>
          </cell>
        </row>
        <row r="17">
          <cell r="A17" t="str">
            <v>Sucre</v>
          </cell>
          <cell r="B17" t="str">
            <v>Sucre</v>
          </cell>
        </row>
        <row r="18">
          <cell r="A18" t="str">
            <v>Topaipí</v>
          </cell>
          <cell r="B18" t="str">
            <v>Cundinamarca</v>
          </cell>
        </row>
        <row r="19">
          <cell r="A19" t="str">
            <v>San Carlos</v>
          </cell>
          <cell r="B19" t="str">
            <v>Antioquia</v>
          </cell>
        </row>
        <row r="20">
          <cell r="A20" t="str">
            <v>Ataco</v>
          </cell>
          <cell r="B20" t="str">
            <v>Tolima</v>
          </cell>
        </row>
        <row r="21">
          <cell r="A21" t="str">
            <v>Chaparral</v>
          </cell>
          <cell r="B21" t="str">
            <v>Tolima</v>
          </cell>
        </row>
        <row r="22">
          <cell r="A22" t="str">
            <v>Florida</v>
          </cell>
          <cell r="B22" t="str">
            <v>Valle del Cauca</v>
          </cell>
        </row>
        <row r="23">
          <cell r="A23" t="str">
            <v>Planadas</v>
          </cell>
          <cell r="B23" t="str">
            <v>Tolima</v>
          </cell>
        </row>
        <row r="24">
          <cell r="A24" t="str">
            <v>Pradera</v>
          </cell>
          <cell r="B24" t="str">
            <v>Valle del Cauca</v>
          </cell>
        </row>
        <row r="25">
          <cell r="A25" t="str">
            <v>Puerto Lleras</v>
          </cell>
          <cell r="B25" t="str">
            <v>Meta</v>
          </cell>
        </row>
        <row r="26">
          <cell r="A26" t="str">
            <v>Rioblanco</v>
          </cell>
          <cell r="B26" t="str">
            <v>Tolima</v>
          </cell>
        </row>
        <row r="27">
          <cell r="A27" t="str">
            <v>Aracataca</v>
          </cell>
          <cell r="B27" t="str">
            <v>Magdalena</v>
          </cell>
        </row>
        <row r="28">
          <cell r="A28" t="str">
            <v>Ciénaga</v>
          </cell>
          <cell r="B28" t="str">
            <v>Magdalena</v>
          </cell>
        </row>
        <row r="29">
          <cell r="A29" t="str">
            <v>Córdoba</v>
          </cell>
          <cell r="B29" t="str">
            <v>Bolívar</v>
          </cell>
        </row>
        <row r="30">
          <cell r="A30" t="str">
            <v>El Guamo</v>
          </cell>
          <cell r="B30" t="str">
            <v>Bolívar </v>
          </cell>
        </row>
        <row r="31">
          <cell r="A31" t="str">
            <v>Fonseca</v>
          </cell>
          <cell r="B31" t="str">
            <v>Guajira</v>
          </cell>
        </row>
        <row r="32">
          <cell r="A32" t="str">
            <v>Montelíbano</v>
          </cell>
          <cell r="B32" t="str">
            <v>Córdoba</v>
          </cell>
        </row>
        <row r="33">
          <cell r="A33" t="str">
            <v>Puerto Libertador</v>
          </cell>
          <cell r="B33" t="str">
            <v>Córdoba</v>
          </cell>
        </row>
        <row r="34">
          <cell r="A34" t="str">
            <v>San Jacinto</v>
          </cell>
          <cell r="B34" t="str">
            <v>Bolívar</v>
          </cell>
        </row>
        <row r="35">
          <cell r="A35" t="str">
            <v>San José de Uré</v>
          </cell>
          <cell r="B35" t="str">
            <v>Córdoba</v>
          </cell>
        </row>
        <row r="36">
          <cell r="A36" t="str">
            <v>San Juan del Cesar</v>
          </cell>
          <cell r="B36" t="str">
            <v>Guajira</v>
          </cell>
        </row>
        <row r="37">
          <cell r="A37" t="str">
            <v>Valencia</v>
          </cell>
          <cell r="B37" t="str">
            <v>Córdoba</v>
          </cell>
        </row>
        <row r="38">
          <cell r="A38" t="str">
            <v>Zambrano</v>
          </cell>
          <cell r="B38" t="str">
            <v>Bolívar</v>
          </cell>
        </row>
        <row r="39">
          <cell r="A39" t="str">
            <v>Ovejas</v>
          </cell>
          <cell r="B39" t="str">
            <v>Sucre</v>
          </cell>
        </row>
        <row r="40">
          <cell r="A40" t="str">
            <v>Cáceres</v>
          </cell>
          <cell r="B40" t="str">
            <v>Antioquia</v>
          </cell>
        </row>
        <row r="41">
          <cell r="A41" t="str">
            <v>Ituango</v>
          </cell>
          <cell r="B41" t="str">
            <v>Antioquia</v>
          </cell>
        </row>
        <row r="42">
          <cell r="A42" t="str">
            <v>Tarazá</v>
          </cell>
          <cell r="B42" t="str">
            <v>Antioquia</v>
          </cell>
        </row>
        <row r="43">
          <cell r="A43" t="str">
            <v>Valdivia</v>
          </cell>
          <cell r="B43" t="str">
            <v>Antioquia</v>
          </cell>
        </row>
        <row r="44">
          <cell r="A44" t="str">
            <v>La Paz</v>
          </cell>
          <cell r="B44" t="str">
            <v>Cesar</v>
          </cell>
        </row>
        <row r="45">
          <cell r="A45" t="str">
            <v>Puerto Leguizamo</v>
          </cell>
          <cell r="B45" t="str">
            <v>Putumayo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7"/>
  <sheetViews>
    <sheetView showGridLines="0" zoomScale="93" zoomScaleNormal="115" workbookViewId="0">
      <selection activeCell="C24" sqref="C24"/>
    </sheetView>
  </sheetViews>
  <sheetFormatPr baseColWidth="10" defaultColWidth="11.42578125" defaultRowHeight="15" x14ac:dyDescent="0.25"/>
  <cols>
    <col min="1" max="1" width="14.7109375" style="6" bestFit="1" customWidth="1"/>
    <col min="2" max="2" width="17.42578125" style="6" bestFit="1" customWidth="1"/>
    <col min="3" max="3" width="19.42578125" style="7" customWidth="1"/>
    <col min="4" max="4" width="18.85546875" style="7" customWidth="1"/>
    <col min="5" max="5" width="17.85546875" style="7" bestFit="1" customWidth="1"/>
    <col min="6" max="6" width="40.28515625" style="7" customWidth="1"/>
    <col min="7" max="7" width="17.7109375" style="7" customWidth="1"/>
    <col min="8" max="8" width="24" style="7" customWidth="1"/>
    <col min="9" max="9" width="31.140625" style="7" customWidth="1"/>
    <col min="10" max="10" width="19.7109375" style="7" bestFit="1" customWidth="1"/>
    <col min="11" max="11" width="14.140625" style="7" bestFit="1" customWidth="1"/>
    <col min="12" max="12" width="16.7109375" style="7" bestFit="1" customWidth="1"/>
    <col min="13" max="13" width="14.140625" style="7" bestFit="1" customWidth="1"/>
    <col min="14" max="14" width="15.140625" style="7" bestFit="1" customWidth="1"/>
    <col min="15" max="15" width="14.140625" style="7" bestFit="1" customWidth="1"/>
    <col min="16" max="16" width="15.140625" style="7" bestFit="1" customWidth="1"/>
    <col min="17" max="17" width="12.42578125" style="7" customWidth="1"/>
    <col min="18" max="18" width="14.140625" style="7" bestFit="1" customWidth="1"/>
    <col min="19" max="19" width="12.42578125" style="7" bestFit="1" customWidth="1"/>
    <col min="20" max="21" width="13.7109375" style="7" customWidth="1"/>
    <col min="22" max="23" width="14.140625" style="7" bestFit="1" customWidth="1"/>
    <col min="24" max="24" width="16" style="7" customWidth="1"/>
    <col min="25" max="25" width="18.85546875" style="6" customWidth="1"/>
    <col min="26" max="16384" width="11.42578125" style="6"/>
  </cols>
  <sheetData>
    <row r="1" spans="2:8" ht="15.75" thickBot="1" x14ac:dyDescent="0.3"/>
    <row r="2" spans="2:8" x14ac:dyDescent="0.25">
      <c r="B2" s="75" t="s">
        <v>29</v>
      </c>
      <c r="C2" s="76"/>
      <c r="D2" s="77"/>
    </row>
    <row r="3" spans="2:8" x14ac:dyDescent="0.25">
      <c r="B3" s="8" t="s">
        <v>30</v>
      </c>
      <c r="C3" s="9"/>
      <c r="D3" s="10">
        <v>43049</v>
      </c>
    </row>
    <row r="4" spans="2:8" x14ac:dyDescent="0.25">
      <c r="B4" s="12" t="s">
        <v>31</v>
      </c>
      <c r="C4" s="13"/>
      <c r="D4" s="14">
        <v>25000000000</v>
      </c>
    </row>
    <row r="5" spans="2:8" x14ac:dyDescent="0.25">
      <c r="B5" s="15" t="s">
        <v>32</v>
      </c>
      <c r="C5" s="16"/>
      <c r="D5" s="17">
        <v>7000000000</v>
      </c>
    </row>
    <row r="6" spans="2:8" ht="15.75" thickBot="1" x14ac:dyDescent="0.3">
      <c r="B6" s="18" t="s">
        <v>33</v>
      </c>
      <c r="C6" s="19"/>
      <c r="D6" s="20">
        <f>D4+D5</f>
        <v>32000000000</v>
      </c>
    </row>
    <row r="8" spans="2:8" ht="15.75" thickBot="1" x14ac:dyDescent="0.3"/>
    <row r="9" spans="2:8" ht="15.75" thickBot="1" x14ac:dyDescent="0.3">
      <c r="B9" s="78" t="s">
        <v>34</v>
      </c>
      <c r="C9" s="79"/>
      <c r="D9" s="79"/>
      <c r="E9" s="79"/>
      <c r="F9" s="79"/>
      <c r="G9" s="79"/>
      <c r="H9" s="80"/>
    </row>
    <row r="10" spans="2:8" ht="15.75" thickBot="1" x14ac:dyDescent="0.3">
      <c r="B10" s="21" t="s">
        <v>35</v>
      </c>
      <c r="C10" s="22">
        <v>2017</v>
      </c>
      <c r="D10" s="22">
        <v>2018</v>
      </c>
      <c r="E10" s="22">
        <v>2019</v>
      </c>
      <c r="F10" s="22">
        <v>2020</v>
      </c>
      <c r="G10" s="22">
        <v>2021</v>
      </c>
      <c r="H10" s="23" t="s">
        <v>36</v>
      </c>
    </row>
    <row r="11" spans="2:8" x14ac:dyDescent="0.25">
      <c r="B11" s="81" t="s">
        <v>37</v>
      </c>
      <c r="C11" s="24">
        <v>3000000000</v>
      </c>
      <c r="D11" s="25">
        <v>5000000000</v>
      </c>
      <c r="E11" s="24">
        <v>5000000000</v>
      </c>
      <c r="F11" s="26"/>
      <c r="G11" s="26"/>
      <c r="H11" s="84"/>
    </row>
    <row r="12" spans="2:8" x14ac:dyDescent="0.25">
      <c r="B12" s="82"/>
      <c r="C12" s="11">
        <v>5400000000</v>
      </c>
      <c r="D12" s="9"/>
      <c r="E12" s="11">
        <v>3500000000</v>
      </c>
      <c r="F12" s="9"/>
      <c r="G12" s="9"/>
      <c r="H12" s="85"/>
    </row>
    <row r="13" spans="2:8" ht="15.75" thickBot="1" x14ac:dyDescent="0.3">
      <c r="B13" s="83"/>
      <c r="C13" s="27">
        <v>6600000000</v>
      </c>
      <c r="D13" s="13"/>
      <c r="E13" s="27">
        <v>3500000000</v>
      </c>
      <c r="F13" s="13"/>
      <c r="G13" s="13"/>
      <c r="H13" s="86"/>
    </row>
    <row r="14" spans="2:8" ht="15.75" thickBot="1" x14ac:dyDescent="0.3">
      <c r="B14" s="28" t="s">
        <v>36</v>
      </c>
      <c r="C14" s="29">
        <f>SUM(C11:C13)</f>
        <v>15000000000</v>
      </c>
      <c r="D14" s="29">
        <f>SUM(D11:D13)</f>
        <v>5000000000</v>
      </c>
      <c r="E14" s="29">
        <f>SUM(E11:E13)</f>
        <v>12000000000</v>
      </c>
      <c r="F14" s="29">
        <f>SUM(F11:F13)</f>
        <v>0</v>
      </c>
      <c r="G14" s="29">
        <f>SUM(G11:G13)</f>
        <v>0</v>
      </c>
      <c r="H14" s="30">
        <f>SUM(C14:E14)</f>
        <v>32000000000</v>
      </c>
    </row>
    <row r="17" spans="2:9" ht="15.75" thickBot="1" x14ac:dyDescent="0.3">
      <c r="B17" s="87" t="s">
        <v>38</v>
      </c>
      <c r="C17" s="88"/>
      <c r="D17" s="88"/>
      <c r="E17" s="88"/>
      <c r="F17" s="88"/>
      <c r="G17" s="88"/>
      <c r="H17" s="88"/>
      <c r="I17" s="88"/>
    </row>
    <row r="18" spans="2:9" x14ac:dyDescent="0.25">
      <c r="B18" s="31" t="s">
        <v>39</v>
      </c>
      <c r="C18" s="31" t="s">
        <v>60</v>
      </c>
      <c r="D18" s="32">
        <v>2017</v>
      </c>
      <c r="E18" s="32">
        <v>2018</v>
      </c>
      <c r="F18" s="32">
        <v>2019</v>
      </c>
      <c r="G18" s="32">
        <v>2020</v>
      </c>
      <c r="H18" s="32">
        <v>2021</v>
      </c>
      <c r="I18" s="33" t="s">
        <v>36</v>
      </c>
    </row>
    <row r="19" spans="2:9" x14ac:dyDescent="0.25">
      <c r="B19" s="34" t="s">
        <v>40</v>
      </c>
      <c r="C19" s="34" t="s">
        <v>71</v>
      </c>
      <c r="D19" s="35">
        <v>0</v>
      </c>
      <c r="E19" s="35">
        <v>451388297.2508353</v>
      </c>
      <c r="F19" s="35">
        <v>0</v>
      </c>
      <c r="G19" s="35">
        <v>0</v>
      </c>
      <c r="H19" s="35">
        <v>0</v>
      </c>
      <c r="I19" s="35">
        <v>451388297.2508353</v>
      </c>
    </row>
    <row r="20" spans="2:9" x14ac:dyDescent="0.25">
      <c r="B20" s="34" t="s">
        <v>41</v>
      </c>
      <c r="C20" s="34" t="s">
        <v>72</v>
      </c>
      <c r="D20" s="35">
        <v>0</v>
      </c>
      <c r="E20" s="35">
        <v>672562693.0949378</v>
      </c>
      <c r="F20" s="35">
        <v>0</v>
      </c>
      <c r="G20" s="35">
        <v>3499427.7218028437</v>
      </c>
      <c r="H20" s="35">
        <v>0</v>
      </c>
      <c r="I20" s="35">
        <v>676062120.81674063</v>
      </c>
    </row>
    <row r="21" spans="2:9" x14ac:dyDescent="0.25">
      <c r="B21" s="34" t="s">
        <v>42</v>
      </c>
      <c r="C21" s="34" t="s">
        <v>73</v>
      </c>
      <c r="D21" s="35">
        <v>0</v>
      </c>
      <c r="E21" s="35">
        <v>1196501827.1990931</v>
      </c>
      <c r="F21" s="35">
        <v>1373420185</v>
      </c>
      <c r="G21" s="35">
        <v>5614541032.9461021</v>
      </c>
      <c r="H21" s="35">
        <v>4585983509.0862904</v>
      </c>
      <c r="I21" s="35">
        <v>12770446554.231485</v>
      </c>
    </row>
    <row r="22" spans="2:9" x14ac:dyDescent="0.25">
      <c r="B22" s="34" t="s">
        <v>43</v>
      </c>
      <c r="C22" s="34" t="s">
        <v>73</v>
      </c>
      <c r="D22" s="35">
        <v>0</v>
      </c>
      <c r="E22" s="35">
        <v>1500675319.5728028</v>
      </c>
      <c r="F22" s="35">
        <v>0</v>
      </c>
      <c r="G22" s="35">
        <v>0</v>
      </c>
      <c r="H22" s="35">
        <v>0</v>
      </c>
      <c r="I22" s="35">
        <v>1500675319.5728028</v>
      </c>
    </row>
    <row r="23" spans="2:9" x14ac:dyDescent="0.25">
      <c r="B23" s="34" t="s">
        <v>44</v>
      </c>
      <c r="C23" s="34" t="s">
        <v>73</v>
      </c>
      <c r="D23" s="35">
        <v>0</v>
      </c>
      <c r="E23" s="35">
        <v>1296523369.2687199</v>
      </c>
      <c r="F23" s="35">
        <v>0</v>
      </c>
      <c r="G23" s="35">
        <v>2185736857.0268698</v>
      </c>
      <c r="H23" s="35">
        <v>2896867898.9137092</v>
      </c>
      <c r="I23" s="35">
        <v>6379128125.2093</v>
      </c>
    </row>
    <row r="24" spans="2:9" x14ac:dyDescent="0.25">
      <c r="B24" s="34" t="s">
        <v>45</v>
      </c>
      <c r="C24" s="34" t="s">
        <v>73</v>
      </c>
      <c r="D24" s="35">
        <v>0</v>
      </c>
      <c r="E24" s="35">
        <v>754897913.87955666</v>
      </c>
      <c r="F24" s="35">
        <v>741316351</v>
      </c>
      <c r="G24" s="35">
        <v>0</v>
      </c>
      <c r="H24" s="35">
        <v>0</v>
      </c>
      <c r="I24" s="35">
        <v>1496214264.8795567</v>
      </c>
    </row>
    <row r="25" spans="2:9" x14ac:dyDescent="0.25">
      <c r="B25" s="34" t="s">
        <v>46</v>
      </c>
      <c r="C25" s="34" t="s">
        <v>72</v>
      </c>
      <c r="D25" s="35">
        <v>0</v>
      </c>
      <c r="E25" s="35">
        <v>0</v>
      </c>
      <c r="F25" s="35">
        <v>1256843461.734055</v>
      </c>
      <c r="G25" s="35">
        <v>0</v>
      </c>
      <c r="H25" s="35">
        <v>0</v>
      </c>
      <c r="I25" s="35">
        <v>1256843461.734055</v>
      </c>
    </row>
    <row r="26" spans="2:9" ht="15.75" thickBot="1" x14ac:dyDescent="0.3">
      <c r="B26" s="34" t="s">
        <v>47</v>
      </c>
      <c r="C26" s="34" t="s">
        <v>70</v>
      </c>
      <c r="D26" s="35">
        <v>0</v>
      </c>
      <c r="E26" s="35">
        <v>0</v>
      </c>
      <c r="F26" s="35">
        <v>0</v>
      </c>
      <c r="G26" s="35">
        <v>10797561.305224944</v>
      </c>
      <c r="H26" s="35">
        <v>0</v>
      </c>
      <c r="I26" s="35">
        <v>10797561.305224944</v>
      </c>
    </row>
    <row r="27" spans="2:9" ht="15.75" thickBot="1" x14ac:dyDescent="0.3">
      <c r="C27" s="21" t="s">
        <v>36</v>
      </c>
      <c r="D27" s="29">
        <v>0</v>
      </c>
      <c r="E27" s="29">
        <v>5872549420.2659445</v>
      </c>
      <c r="F27" s="29">
        <v>3371579997.734055</v>
      </c>
      <c r="G27" s="29">
        <v>7814574879</v>
      </c>
      <c r="H27" s="29">
        <v>7482851408</v>
      </c>
      <c r="I27" s="36">
        <v>24541555705</v>
      </c>
    </row>
  </sheetData>
  <mergeCells count="5">
    <mergeCell ref="B2:D2"/>
    <mergeCell ref="B9:H9"/>
    <mergeCell ref="B11:B13"/>
    <mergeCell ref="H11:H13"/>
    <mergeCell ref="B17:I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A32" sqref="A32:XFD38"/>
    </sheetView>
  </sheetViews>
  <sheetFormatPr baseColWidth="10" defaultRowHeight="15" x14ac:dyDescent="0.25"/>
  <cols>
    <col min="1" max="1" width="29.42578125" bestFit="1" customWidth="1"/>
    <col min="2" max="5" width="16.7109375" bestFit="1" customWidth="1"/>
    <col min="6" max="6" width="18.28515625" customWidth="1"/>
    <col min="7" max="7" width="16.42578125" customWidth="1"/>
    <col min="8" max="8" width="24.140625" customWidth="1"/>
  </cols>
  <sheetData>
    <row r="1" spans="1:8" ht="15.75" thickBot="1" x14ac:dyDescent="0.3">
      <c r="A1" s="78" t="s">
        <v>51</v>
      </c>
      <c r="B1" s="80"/>
    </row>
    <row r="2" spans="1:8" ht="15.75" thickBot="1" x14ac:dyDescent="0.3">
      <c r="A2" s="89" t="s">
        <v>55</v>
      </c>
      <c r="B2" s="90">
        <v>35000000000</v>
      </c>
    </row>
    <row r="3" spans="1:8" ht="15.75" thickBot="1" x14ac:dyDescent="0.3">
      <c r="A3" s="38" t="s">
        <v>50</v>
      </c>
      <c r="B3" s="39">
        <f>SUM(B2:B2)</f>
        <v>35000000000</v>
      </c>
    </row>
    <row r="4" spans="1:8" ht="15.75" thickBot="1" x14ac:dyDescent="0.3">
      <c r="A4" s="19" t="s">
        <v>33</v>
      </c>
      <c r="B4" s="20">
        <f>+SUM(B3)</f>
        <v>35000000000</v>
      </c>
    </row>
    <row r="5" spans="1:8" ht="15.75" thickBot="1" x14ac:dyDescent="0.3">
      <c r="A5" s="51"/>
      <c r="B5" s="52"/>
    </row>
    <row r="6" spans="1:8" ht="15.75" thickBot="1" x14ac:dyDescent="0.3">
      <c r="A6" s="78" t="s">
        <v>49</v>
      </c>
      <c r="B6" s="79"/>
      <c r="C6" s="79"/>
      <c r="D6" s="79"/>
      <c r="E6" s="79"/>
      <c r="F6" s="79"/>
      <c r="G6" s="80"/>
    </row>
    <row r="7" spans="1:8" ht="25.5" customHeight="1" thickBot="1" x14ac:dyDescent="0.3">
      <c r="A7" s="21" t="s">
        <v>35</v>
      </c>
      <c r="B7" s="22">
        <v>2017</v>
      </c>
      <c r="C7" s="22">
        <v>2018</v>
      </c>
      <c r="D7" s="22">
        <v>2019</v>
      </c>
      <c r="E7" s="22">
        <v>2020</v>
      </c>
      <c r="F7" s="22">
        <v>2021</v>
      </c>
      <c r="G7" s="23" t="s">
        <v>19</v>
      </c>
    </row>
    <row r="8" spans="1:8" x14ac:dyDescent="0.25">
      <c r="A8" s="93" t="s">
        <v>22</v>
      </c>
      <c r="B8" s="46">
        <v>5000000000</v>
      </c>
      <c r="C8" s="46">
        <v>11000000000</v>
      </c>
      <c r="D8" s="46">
        <v>5000000000</v>
      </c>
      <c r="E8" s="47">
        <v>0</v>
      </c>
      <c r="F8" s="47">
        <v>0</v>
      </c>
      <c r="G8" s="91"/>
    </row>
    <row r="9" spans="1:8" ht="15.75" thickBot="1" x14ac:dyDescent="0.3">
      <c r="A9" s="93"/>
      <c r="B9" s="41">
        <v>9000000000</v>
      </c>
      <c r="C9" s="41">
        <v>0</v>
      </c>
      <c r="D9" s="41">
        <v>5000000000</v>
      </c>
      <c r="E9" s="42">
        <v>0</v>
      </c>
      <c r="F9" s="42">
        <v>0</v>
      </c>
      <c r="G9" s="92"/>
    </row>
    <row r="10" spans="1:8" ht="15.75" thickBot="1" x14ac:dyDescent="0.3">
      <c r="A10" s="43" t="s">
        <v>18</v>
      </c>
      <c r="B10" s="44">
        <f>+SUM(B8:B9)</f>
        <v>14000000000</v>
      </c>
      <c r="C10" s="44">
        <f>+SUM(C8:C9)</f>
        <v>11000000000</v>
      </c>
      <c r="D10" s="44">
        <f>+SUM(D8:D9)</f>
        <v>10000000000</v>
      </c>
      <c r="E10" s="44">
        <f>+SUM(E8:E9)</f>
        <v>0</v>
      </c>
      <c r="F10" s="44">
        <f>+SUM(F8:F9)</f>
        <v>0</v>
      </c>
      <c r="G10" s="45">
        <f>+SUM(B10:D10)</f>
        <v>35000000000</v>
      </c>
    </row>
    <row r="13" spans="1:8" ht="15.75" thickBot="1" x14ac:dyDescent="0.3">
      <c r="A13" s="87" t="s">
        <v>48</v>
      </c>
      <c r="B13" s="88"/>
      <c r="C13" s="88"/>
      <c r="D13" s="88"/>
      <c r="E13" s="88"/>
      <c r="F13" s="88"/>
      <c r="G13" s="88"/>
      <c r="H13" s="88"/>
    </row>
    <row r="14" spans="1:8" ht="15.75" thickBot="1" x14ac:dyDescent="0.3">
      <c r="A14" s="21" t="s">
        <v>17</v>
      </c>
      <c r="B14" s="31" t="s">
        <v>60</v>
      </c>
      <c r="C14" s="21">
        <v>2017</v>
      </c>
      <c r="D14" s="21">
        <v>2018</v>
      </c>
      <c r="E14" s="21">
        <v>2019</v>
      </c>
      <c r="F14" s="21">
        <v>2020</v>
      </c>
      <c r="G14" s="21">
        <v>2021</v>
      </c>
      <c r="H14" s="50" t="s">
        <v>0</v>
      </c>
    </row>
    <row r="15" spans="1:8" x14ac:dyDescent="0.25">
      <c r="A15" s="48" t="s">
        <v>1</v>
      </c>
      <c r="B15" s="48" t="s">
        <v>61</v>
      </c>
      <c r="C15" s="49">
        <v>9788550.1000000015</v>
      </c>
      <c r="D15" s="49">
        <v>488967588.31018674</v>
      </c>
      <c r="E15" s="49">
        <v>486505776.44608605</v>
      </c>
      <c r="F15" s="49">
        <v>25348006.890840653</v>
      </c>
      <c r="G15" s="49">
        <v>0</v>
      </c>
      <c r="H15" s="49">
        <f>+SUM(C15:G15)</f>
        <v>1010609921.7471135</v>
      </c>
    </row>
    <row r="16" spans="1:8" x14ac:dyDescent="0.25">
      <c r="A16" s="1" t="s">
        <v>2</v>
      </c>
      <c r="B16" s="48" t="s">
        <v>61</v>
      </c>
      <c r="C16" s="2">
        <v>9788545.4199999999</v>
      </c>
      <c r="D16" s="2">
        <v>437389841.81996614</v>
      </c>
      <c r="E16" s="2">
        <v>420469015.76171124</v>
      </c>
      <c r="F16" s="2">
        <v>22283502.391472429</v>
      </c>
      <c r="G16" s="2">
        <v>0</v>
      </c>
      <c r="H16" s="2">
        <f t="shared" ref="H16:H27" si="0">+SUM(C16:G16)</f>
        <v>889930905.39314985</v>
      </c>
    </row>
    <row r="17" spans="1:8" x14ac:dyDescent="0.25">
      <c r="A17" s="1" t="s">
        <v>3</v>
      </c>
      <c r="B17" s="48" t="s">
        <v>62</v>
      </c>
      <c r="C17" s="2">
        <f>+C32+C33</f>
        <v>0</v>
      </c>
      <c r="D17" s="2">
        <f>+D32+D33</f>
        <v>590877023.10185647</v>
      </c>
      <c r="E17" s="2">
        <f>+E32+E33</f>
        <v>747404896.95625925</v>
      </c>
      <c r="F17" s="2">
        <f>+F32+F33</f>
        <v>4824178737.481389</v>
      </c>
      <c r="G17" s="2">
        <f>+G32+G33</f>
        <v>1732935339.2307587</v>
      </c>
      <c r="H17" s="2">
        <f t="shared" si="0"/>
        <v>7895395996.7702637</v>
      </c>
    </row>
    <row r="18" spans="1:8" x14ac:dyDescent="0.25">
      <c r="A18" s="1" t="s">
        <v>5</v>
      </c>
      <c r="B18" s="48" t="s">
        <v>63</v>
      </c>
      <c r="C18" s="2">
        <f>+C34+C35</f>
        <v>0</v>
      </c>
      <c r="D18" s="2">
        <f>+D34+D35</f>
        <v>458917361.66077191</v>
      </c>
      <c r="E18" s="2">
        <f>+E34+E35</f>
        <v>1366299315.9625564</v>
      </c>
      <c r="F18" s="2">
        <f>+F34+F35</f>
        <v>4706145753.6897297</v>
      </c>
      <c r="G18" s="2">
        <f>+G34+G35</f>
        <v>1027794951.9896779</v>
      </c>
      <c r="H18" s="2">
        <f t="shared" si="0"/>
        <v>7559157383.3027363</v>
      </c>
    </row>
    <row r="19" spans="1:8" x14ac:dyDescent="0.25">
      <c r="A19" s="1" t="s">
        <v>7</v>
      </c>
      <c r="B19" s="48" t="s">
        <v>64</v>
      </c>
      <c r="C19" s="2">
        <v>0</v>
      </c>
      <c r="D19" s="2">
        <v>-5386810.3239562213</v>
      </c>
      <c r="E19" s="2">
        <v>103995155.2157746</v>
      </c>
      <c r="F19" s="2">
        <v>2486723.6699151006</v>
      </c>
      <c r="G19" s="2">
        <v>0</v>
      </c>
      <c r="H19" s="2">
        <f t="shared" si="0"/>
        <v>101095068.56173347</v>
      </c>
    </row>
    <row r="20" spans="1:8" x14ac:dyDescent="0.25">
      <c r="A20" s="1" t="s">
        <v>8</v>
      </c>
      <c r="B20" s="48" t="s">
        <v>65</v>
      </c>
      <c r="C20" s="2">
        <v>0</v>
      </c>
      <c r="D20" s="2">
        <v>488902771.41362602</v>
      </c>
      <c r="E20" s="2">
        <v>393510601.6725437</v>
      </c>
      <c r="F20" s="2">
        <v>9817183.1281490326</v>
      </c>
      <c r="G20" s="2">
        <v>0</v>
      </c>
      <c r="H20" s="2">
        <f t="shared" si="0"/>
        <v>892230556.21431875</v>
      </c>
    </row>
    <row r="21" spans="1:8" x14ac:dyDescent="0.25">
      <c r="A21" s="1" t="s">
        <v>9</v>
      </c>
      <c r="B21" s="48" t="s">
        <v>3</v>
      </c>
      <c r="C21" s="2">
        <v>0</v>
      </c>
      <c r="D21" s="2">
        <v>661502713.66253805</v>
      </c>
      <c r="E21" s="2">
        <v>519006792.06050313</v>
      </c>
      <c r="F21" s="2">
        <v>30822730.826785766</v>
      </c>
      <c r="G21" s="2">
        <v>0</v>
      </c>
      <c r="H21" s="2">
        <f t="shared" si="0"/>
        <v>1211332236.5498269</v>
      </c>
    </row>
    <row r="22" spans="1:8" x14ac:dyDescent="0.25">
      <c r="A22" s="1" t="s">
        <v>10</v>
      </c>
      <c r="B22" s="48" t="s">
        <v>3</v>
      </c>
      <c r="C22" s="2">
        <v>0</v>
      </c>
      <c r="D22" s="2">
        <v>548511484.99744022</v>
      </c>
      <c r="E22" s="2">
        <v>221148893.53407308</v>
      </c>
      <c r="F22" s="2">
        <v>20197331.491874866</v>
      </c>
      <c r="G22" s="2">
        <v>0</v>
      </c>
      <c r="H22" s="2">
        <f t="shared" si="0"/>
        <v>789857710.02338815</v>
      </c>
    </row>
    <row r="23" spans="1:8" x14ac:dyDescent="0.25">
      <c r="A23" s="1" t="s">
        <v>11</v>
      </c>
      <c r="B23" s="48" t="s">
        <v>62</v>
      </c>
      <c r="C23" s="2">
        <v>0</v>
      </c>
      <c r="D23" s="2">
        <v>815401800.74182332</v>
      </c>
      <c r="E23" s="2">
        <v>634999261.89825571</v>
      </c>
      <c r="F23" s="2">
        <v>38199529.978855744</v>
      </c>
      <c r="G23" s="2">
        <v>0</v>
      </c>
      <c r="H23" s="2">
        <f t="shared" si="0"/>
        <v>1488600592.6189349</v>
      </c>
    </row>
    <row r="24" spans="1:8" x14ac:dyDescent="0.25">
      <c r="A24" s="1" t="s">
        <v>12</v>
      </c>
      <c r="B24" s="48" t="s">
        <v>3</v>
      </c>
      <c r="C24" s="2">
        <v>0</v>
      </c>
      <c r="D24" s="2">
        <v>376698330.60593605</v>
      </c>
      <c r="E24" s="2">
        <v>138988517.45698541</v>
      </c>
      <c r="F24" s="2">
        <v>13973287.987884581</v>
      </c>
      <c r="G24" s="2">
        <v>0</v>
      </c>
      <c r="H24" s="2">
        <f t="shared" si="0"/>
        <v>529660136.05080605</v>
      </c>
    </row>
    <row r="25" spans="1:8" x14ac:dyDescent="0.25">
      <c r="A25" s="1" t="s">
        <v>13</v>
      </c>
      <c r="B25" s="48" t="s">
        <v>64</v>
      </c>
      <c r="C25" s="2">
        <v>0</v>
      </c>
      <c r="D25" s="2">
        <v>-29418659.824860796</v>
      </c>
      <c r="E25" s="2">
        <v>259089851.55210668</v>
      </c>
      <c r="F25" s="2">
        <v>5772108.2927718516</v>
      </c>
      <c r="G25" s="2">
        <v>0</v>
      </c>
      <c r="H25" s="2">
        <f t="shared" si="0"/>
        <v>235443300.02001771</v>
      </c>
    </row>
    <row r="26" spans="1:8" x14ac:dyDescent="0.25">
      <c r="A26" s="1" t="s">
        <v>14</v>
      </c>
      <c r="B26" s="48" t="s">
        <v>3</v>
      </c>
      <c r="C26" s="2">
        <f>+C36+C37</f>
        <v>0</v>
      </c>
      <c r="D26" s="2">
        <f>+D36+D37</f>
        <v>400028035.64085728</v>
      </c>
      <c r="E26" s="2">
        <f>+E36+E37</f>
        <v>180261793.22061527</v>
      </c>
      <c r="F26" s="2">
        <f>+F36+F37</f>
        <v>2655610726.7610016</v>
      </c>
      <c r="G26" s="2">
        <f>+G36+G37</f>
        <v>1797847180.0795634</v>
      </c>
      <c r="H26" s="2">
        <f t="shared" si="0"/>
        <v>5033747735.7020378</v>
      </c>
    </row>
    <row r="27" spans="1:8" ht="15.75" thickBot="1" x14ac:dyDescent="0.3">
      <c r="A27" s="1" t="s">
        <v>16</v>
      </c>
      <c r="B27" s="48" t="s">
        <v>62</v>
      </c>
      <c r="C27" s="2">
        <v>0</v>
      </c>
      <c r="D27" s="2">
        <v>791703598.15381491</v>
      </c>
      <c r="E27" s="2">
        <v>335084976.5625295</v>
      </c>
      <c r="F27" s="2">
        <v>29985070.260795012</v>
      </c>
      <c r="G27" s="2">
        <v>0</v>
      </c>
      <c r="H27" s="2">
        <f t="shared" si="0"/>
        <v>1156773644.9771395</v>
      </c>
    </row>
    <row r="28" spans="1:8" ht="15.75" thickBot="1" x14ac:dyDescent="0.3">
      <c r="B28" s="21" t="s">
        <v>0</v>
      </c>
      <c r="C28" s="29">
        <f>+SUM(C15:C27)</f>
        <v>19577095.520000003</v>
      </c>
      <c r="D28" s="29">
        <f>+SUM(D15:D27)</f>
        <v>6024095079.960001</v>
      </c>
      <c r="E28" s="29">
        <f>+SUM(E15:E27)</f>
        <v>5806764848.2999992</v>
      </c>
      <c r="F28" s="29">
        <f>+SUM(F15:F27)</f>
        <v>12384820692.851465</v>
      </c>
      <c r="G28" s="29">
        <f>+SUM(G15:G27)</f>
        <v>4558577471.3000002</v>
      </c>
      <c r="H28" s="36">
        <f>+SUM(C28:G28)</f>
        <v>28793835187.931465</v>
      </c>
    </row>
    <row r="32" spans="1:8" hidden="1" x14ac:dyDescent="0.25">
      <c r="A32" s="1" t="s">
        <v>4</v>
      </c>
      <c r="B32" s="48" t="e">
        <f>+VLOOKUP(A32,'[1]CUADRO RESUMEN MUNCIPIOS  '!$A$3:$B$45,2,0)</f>
        <v>#N/A</v>
      </c>
      <c r="C32" s="2">
        <v>0</v>
      </c>
      <c r="D32" s="2">
        <v>0</v>
      </c>
      <c r="E32" s="2">
        <v>362813319.18779588</v>
      </c>
      <c r="F32" s="2">
        <v>4798501511.331996</v>
      </c>
      <c r="G32" s="2">
        <v>1732935339.2307587</v>
      </c>
      <c r="H32" s="2">
        <f t="shared" ref="H32:H37" si="1">+SUM(C32:G32)</f>
        <v>6894250169.7505503</v>
      </c>
    </row>
    <row r="33" spans="1:8" hidden="1" x14ac:dyDescent="0.25">
      <c r="A33" s="1" t="s">
        <v>3</v>
      </c>
      <c r="B33" s="48" t="str">
        <f>+VLOOKUP(A33,'[1]CUADRO RESUMEN MUNCIPIOS  '!$A$3:$B$45,2,0)</f>
        <v>Bolívar</v>
      </c>
      <c r="C33" s="2">
        <v>0</v>
      </c>
      <c r="D33" s="2">
        <v>590877023.10185647</v>
      </c>
      <c r="E33" s="2">
        <v>384591577.76846331</v>
      </c>
      <c r="F33" s="2">
        <v>25677226.149393298</v>
      </c>
      <c r="G33" s="2">
        <v>0</v>
      </c>
      <c r="H33" s="2">
        <f t="shared" si="1"/>
        <v>1001145827.0197132</v>
      </c>
    </row>
    <row r="34" spans="1:8" hidden="1" x14ac:dyDescent="0.25">
      <c r="A34" s="1" t="s">
        <v>5</v>
      </c>
      <c r="B34" s="48" t="str">
        <f>+VLOOKUP(A34,'[1]CUADRO RESUMEN MUNCIPIOS  '!$A$3:$B$45,2,0)</f>
        <v>Bolívar </v>
      </c>
      <c r="C34" s="2">
        <v>0</v>
      </c>
      <c r="D34" s="2">
        <v>458917361.66077191</v>
      </c>
      <c r="E34" s="2">
        <v>319619363.92035252</v>
      </c>
      <c r="F34" s="2">
        <v>18979597.426234327</v>
      </c>
      <c r="G34" s="2">
        <v>0</v>
      </c>
      <c r="H34" s="2">
        <f t="shared" si="1"/>
        <v>797516323.00735879</v>
      </c>
    </row>
    <row r="35" spans="1:8" hidden="1" x14ac:dyDescent="0.25">
      <c r="A35" s="1" t="s">
        <v>6</v>
      </c>
      <c r="B35" s="48" t="e">
        <f>+VLOOKUP(A35,'[1]CUADRO RESUMEN MUNCIPIOS  '!$A$3:$B$45,2,0)</f>
        <v>#N/A</v>
      </c>
      <c r="C35" s="2">
        <v>0</v>
      </c>
      <c r="D35" s="2">
        <v>0</v>
      </c>
      <c r="E35" s="2">
        <v>1046679952.0422038</v>
      </c>
      <c r="F35" s="2">
        <v>4687166156.2634954</v>
      </c>
      <c r="G35" s="2">
        <v>1027794951.9896779</v>
      </c>
      <c r="H35" s="2">
        <f t="shared" si="1"/>
        <v>6761641060.2953777</v>
      </c>
    </row>
    <row r="36" spans="1:8" hidden="1" x14ac:dyDescent="0.25">
      <c r="A36" s="1" t="s">
        <v>14</v>
      </c>
      <c r="B36" s="48" t="str">
        <f>+VLOOKUP(A36,'[1]CUADRO RESUMEN MUNCIPIOS  '!$A$3:$B$45,2,0)</f>
        <v>Córdoba</v>
      </c>
      <c r="C36" s="2">
        <v>0</v>
      </c>
      <c r="D36" s="2">
        <v>400028035.64085728</v>
      </c>
      <c r="E36" s="2">
        <v>180261793.22061527</v>
      </c>
      <c r="F36" s="2">
        <v>15091723.72502728</v>
      </c>
      <c r="G36" s="2">
        <v>0</v>
      </c>
      <c r="H36" s="2">
        <f t="shared" si="1"/>
        <v>595381552.58649993</v>
      </c>
    </row>
    <row r="37" spans="1:8" hidden="1" x14ac:dyDescent="0.25">
      <c r="A37" s="1" t="s">
        <v>15</v>
      </c>
      <c r="B37" s="48" t="e">
        <f>+VLOOKUP(A37,'[1]CUADRO RESUMEN MUNCIPIOS  '!$A$3:$B$45,2,0)</f>
        <v>#N/A</v>
      </c>
      <c r="C37" s="2">
        <v>0</v>
      </c>
      <c r="D37" s="2">
        <v>0</v>
      </c>
      <c r="E37" s="2">
        <v>0</v>
      </c>
      <c r="F37" s="2">
        <v>2640519003.0359745</v>
      </c>
      <c r="G37" s="2">
        <v>1797847180.0795634</v>
      </c>
      <c r="H37" s="2">
        <f t="shared" si="1"/>
        <v>4438366183.1155376</v>
      </c>
    </row>
    <row r="38" spans="1:8" hidden="1" x14ac:dyDescent="0.25"/>
  </sheetData>
  <mergeCells count="6">
    <mergeCell ref="A13:H13"/>
    <mergeCell ref="A6:G6"/>
    <mergeCell ref="A2:B2"/>
    <mergeCell ref="A1:B1"/>
    <mergeCell ref="G8:G9"/>
    <mergeCell ref="A8:A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activeCell="B17" sqref="B17"/>
    </sheetView>
  </sheetViews>
  <sheetFormatPr baseColWidth="10" defaultRowHeight="15" x14ac:dyDescent="0.25"/>
  <cols>
    <col min="1" max="1" width="59.7109375" customWidth="1"/>
    <col min="2" max="2" width="20.42578125" bestFit="1" customWidth="1"/>
    <col min="3" max="3" width="37.7109375" customWidth="1"/>
    <col min="4" max="4" width="16.7109375" customWidth="1"/>
    <col min="5" max="6" width="15.42578125" bestFit="1" customWidth="1"/>
    <col min="7" max="7" width="16.85546875" bestFit="1" customWidth="1"/>
  </cols>
  <sheetData>
    <row r="1" spans="1:8" ht="15.75" thickBot="1" x14ac:dyDescent="0.3">
      <c r="A1" s="78" t="s">
        <v>54</v>
      </c>
      <c r="B1" s="80"/>
    </row>
    <row r="2" spans="1:8" ht="15.75" thickBot="1" x14ac:dyDescent="0.3">
      <c r="A2" s="89" t="s">
        <v>55</v>
      </c>
      <c r="B2" s="90">
        <v>35000000000</v>
      </c>
    </row>
    <row r="3" spans="1:8" ht="15.75" thickBot="1" x14ac:dyDescent="0.3">
      <c r="A3" s="38" t="s">
        <v>50</v>
      </c>
      <c r="B3" s="39">
        <v>20250000000</v>
      </c>
    </row>
    <row r="4" spans="1:8" ht="15.75" thickBot="1" x14ac:dyDescent="0.3">
      <c r="A4" s="53" t="s">
        <v>33</v>
      </c>
      <c r="B4" s="54">
        <f>SUM(B3:B3)</f>
        <v>20250000000</v>
      </c>
    </row>
    <row r="5" spans="1:8" ht="15.75" thickBot="1" x14ac:dyDescent="0.3"/>
    <row r="6" spans="1:8" ht="15.75" thickBot="1" x14ac:dyDescent="0.3">
      <c r="A6" s="78" t="s">
        <v>52</v>
      </c>
      <c r="B6" s="79"/>
      <c r="C6" s="79"/>
      <c r="D6" s="79"/>
      <c r="E6" s="79"/>
      <c r="F6" s="79"/>
      <c r="G6" s="80"/>
    </row>
    <row r="7" spans="1:8" ht="15.75" thickBot="1" x14ac:dyDescent="0.3">
      <c r="A7" s="21" t="s">
        <v>35</v>
      </c>
      <c r="B7" s="22">
        <v>2017</v>
      </c>
      <c r="C7" s="22">
        <v>2018</v>
      </c>
      <c r="D7" s="22">
        <v>2019</v>
      </c>
      <c r="E7" s="22">
        <v>2020</v>
      </c>
      <c r="F7" s="22">
        <v>2021</v>
      </c>
      <c r="G7" s="23" t="s">
        <v>19</v>
      </c>
    </row>
    <row r="8" spans="1:8" x14ac:dyDescent="0.25">
      <c r="A8" s="93" t="s">
        <v>21</v>
      </c>
      <c r="B8" s="46">
        <v>0</v>
      </c>
      <c r="C8" s="46">
        <v>0</v>
      </c>
      <c r="D8" s="46">
        <v>10125000000</v>
      </c>
      <c r="E8" s="47">
        <v>0</v>
      </c>
      <c r="F8" s="47">
        <v>0</v>
      </c>
      <c r="G8" s="91"/>
    </row>
    <row r="9" spans="1:8" ht="15.75" thickBot="1" x14ac:dyDescent="0.3">
      <c r="A9" s="93"/>
      <c r="B9" s="41">
        <v>0</v>
      </c>
      <c r="C9" s="41">
        <v>0</v>
      </c>
      <c r="D9" s="46">
        <v>10125000000</v>
      </c>
      <c r="E9" s="42">
        <v>0</v>
      </c>
      <c r="F9" s="42">
        <v>0</v>
      </c>
      <c r="G9" s="92"/>
    </row>
    <row r="10" spans="1:8" ht="15.75" thickBot="1" x14ac:dyDescent="0.3">
      <c r="A10" s="43" t="s">
        <v>18</v>
      </c>
      <c r="B10" s="44">
        <f>+SUM(B8:B9)</f>
        <v>0</v>
      </c>
      <c r="C10" s="44">
        <f>+SUM(C8:C9)</f>
        <v>0</v>
      </c>
      <c r="D10" s="44">
        <f>+SUM(D8:D9)</f>
        <v>20250000000</v>
      </c>
      <c r="E10" s="44">
        <f>+SUM(E8:E9)</f>
        <v>0</v>
      </c>
      <c r="F10" s="44">
        <f>+SUM(F8:F9)</f>
        <v>0</v>
      </c>
      <c r="G10" s="45">
        <f>+SUM(B10:D10)</f>
        <v>20250000000</v>
      </c>
    </row>
    <row r="11" spans="1:8" x14ac:dyDescent="0.25">
      <c r="A11" s="55"/>
      <c r="B11" s="56"/>
      <c r="C11" s="56"/>
      <c r="D11" s="56"/>
      <c r="E11" s="57"/>
      <c r="F11" s="57"/>
      <c r="G11" s="58"/>
    </row>
    <row r="12" spans="1:8" x14ac:dyDescent="0.25">
      <c r="A12" s="55"/>
      <c r="B12" s="56"/>
      <c r="C12" s="56"/>
      <c r="D12" s="56"/>
      <c r="E12" s="57"/>
      <c r="F12" s="57"/>
      <c r="G12" s="58"/>
    </row>
    <row r="13" spans="1:8" x14ac:dyDescent="0.25">
      <c r="A13" s="55"/>
      <c r="B13" s="56"/>
      <c r="C13" s="56"/>
      <c r="D13" s="56"/>
      <c r="E13" s="57"/>
      <c r="F13" s="57"/>
      <c r="G13" s="58"/>
    </row>
    <row r="14" spans="1:8" ht="15.75" thickBot="1" x14ac:dyDescent="0.3">
      <c r="A14" s="87" t="s">
        <v>53</v>
      </c>
      <c r="B14" s="88"/>
      <c r="C14" s="88"/>
      <c r="D14" s="88"/>
      <c r="E14" s="88"/>
      <c r="F14" s="88"/>
      <c r="G14" s="88"/>
      <c r="H14" s="88"/>
    </row>
    <row r="15" spans="1:8" x14ac:dyDescent="0.25">
      <c r="A15" s="61" t="s">
        <v>17</v>
      </c>
      <c r="B15" s="31" t="s">
        <v>60</v>
      </c>
      <c r="C15" s="61">
        <v>2017</v>
      </c>
      <c r="D15" s="61">
        <v>2018</v>
      </c>
      <c r="E15" s="61">
        <v>2019</v>
      </c>
      <c r="F15" s="61">
        <v>2020</v>
      </c>
      <c r="G15" s="61">
        <v>2021</v>
      </c>
      <c r="H15" s="61" t="s">
        <v>0</v>
      </c>
    </row>
    <row r="16" spans="1:8" x14ac:dyDescent="0.25">
      <c r="A16" s="1" t="s">
        <v>67</v>
      </c>
      <c r="B16" s="1" t="s">
        <v>64</v>
      </c>
      <c r="C16" s="4">
        <v>0</v>
      </c>
      <c r="D16" s="4">
        <v>0</v>
      </c>
      <c r="E16" s="4">
        <v>0</v>
      </c>
      <c r="F16" s="4">
        <v>1821490015.5583131</v>
      </c>
      <c r="G16" s="4">
        <f>2721329359.65432-F16</f>
        <v>899839344.09600663</v>
      </c>
      <c r="H16" s="4">
        <f>+SUM(F16:G16)</f>
        <v>2721329359.6543198</v>
      </c>
    </row>
    <row r="17" spans="1:8" x14ac:dyDescent="0.25">
      <c r="A17" s="1" t="s">
        <v>66</v>
      </c>
      <c r="B17" s="1" t="s">
        <v>64</v>
      </c>
      <c r="C17" s="4">
        <v>0</v>
      </c>
      <c r="D17" s="4">
        <v>0</v>
      </c>
      <c r="E17" s="4">
        <v>0</v>
      </c>
      <c r="F17" s="4">
        <v>1760926498.1196735</v>
      </c>
      <c r="G17" s="4">
        <f>3348144104.49266-F17</f>
        <v>1587217606.3729866</v>
      </c>
      <c r="H17" s="4">
        <f>+SUM(F17:G17)</f>
        <v>3348144104.49266</v>
      </c>
    </row>
    <row r="18" spans="1:8" ht="15.75" thickBot="1" x14ac:dyDescent="0.3">
      <c r="A18" s="1" t="s">
        <v>68</v>
      </c>
      <c r="B18" s="1" t="s">
        <v>61</v>
      </c>
      <c r="C18" s="4">
        <v>0</v>
      </c>
      <c r="D18" s="4">
        <v>0</v>
      </c>
      <c r="E18" s="4">
        <v>0</v>
      </c>
      <c r="F18" s="4">
        <v>7930870.3070983524</v>
      </c>
      <c r="G18" s="4">
        <f>1915832670.26819-F18</f>
        <v>1907901799.9610915</v>
      </c>
      <c r="H18" s="4">
        <f>+SUM(F18:G18)</f>
        <v>1915832670.2681899</v>
      </c>
    </row>
    <row r="19" spans="1:8" ht="15.75" thickBot="1" x14ac:dyDescent="0.3">
      <c r="B19" s="62" t="s">
        <v>0</v>
      </c>
      <c r="C19" s="63">
        <f>+SUM(C16:C18)</f>
        <v>0</v>
      </c>
      <c r="D19" s="63">
        <f>+SUM(D16:D18)</f>
        <v>0</v>
      </c>
      <c r="E19" s="63">
        <f>+SUM(E16:E18)</f>
        <v>0</v>
      </c>
      <c r="F19" s="59">
        <f>+SUM(F16:F18)</f>
        <v>3590347383.985085</v>
      </c>
      <c r="G19" s="59">
        <f>+SUM(G16:G18)</f>
        <v>4394958750.4300842</v>
      </c>
      <c r="H19" s="60">
        <f>+SUM(F19:G19)</f>
        <v>7985306134.4151688</v>
      </c>
    </row>
  </sheetData>
  <mergeCells count="6">
    <mergeCell ref="A14:H14"/>
    <mergeCell ref="G8:G9"/>
    <mergeCell ref="A1:B1"/>
    <mergeCell ref="A2:B2"/>
    <mergeCell ref="A6:G6"/>
    <mergeCell ref="A8:A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tabSelected="1" workbookViewId="0">
      <selection activeCell="B17" sqref="B17"/>
    </sheetView>
  </sheetViews>
  <sheetFormatPr baseColWidth="10" defaultRowHeight="15" x14ac:dyDescent="0.25"/>
  <cols>
    <col min="1" max="1" width="35.7109375" bestFit="1" customWidth="1"/>
    <col min="2" max="2" width="49.28515625" customWidth="1"/>
    <col min="3" max="3" width="15.42578125" bestFit="1" customWidth="1"/>
    <col min="7" max="7" width="16.7109375" bestFit="1" customWidth="1"/>
  </cols>
  <sheetData>
    <row r="1" spans="1:7" ht="15.75" thickBot="1" x14ac:dyDescent="0.3">
      <c r="A1" s="78" t="s">
        <v>59</v>
      </c>
      <c r="B1" s="80"/>
    </row>
    <row r="2" spans="1:7" ht="15.75" thickBot="1" x14ac:dyDescent="0.3">
      <c r="A2" s="89" t="s">
        <v>55</v>
      </c>
      <c r="B2" s="90">
        <v>35000000000</v>
      </c>
    </row>
    <row r="3" spans="1:7" ht="15.75" thickBot="1" x14ac:dyDescent="0.3">
      <c r="A3" s="38" t="s">
        <v>50</v>
      </c>
      <c r="B3" s="73">
        <v>12000000000</v>
      </c>
    </row>
    <row r="4" spans="1:7" ht="15.75" thickBot="1" x14ac:dyDescent="0.3">
      <c r="A4" s="71" t="s">
        <v>33</v>
      </c>
      <c r="B4" s="72">
        <f>+SUM(B3)</f>
        <v>12000000000</v>
      </c>
    </row>
    <row r="5" spans="1:7" ht="15.75" thickBot="1" x14ac:dyDescent="0.3"/>
    <row r="6" spans="1:7" ht="15.75" thickBot="1" x14ac:dyDescent="0.3">
      <c r="A6" s="78" t="s">
        <v>58</v>
      </c>
      <c r="B6" s="79"/>
      <c r="C6" s="64"/>
      <c r="D6" s="64"/>
      <c r="E6" s="64"/>
      <c r="F6" s="64"/>
      <c r="G6" s="65"/>
    </row>
    <row r="7" spans="1:7" x14ac:dyDescent="0.25">
      <c r="A7" s="66" t="s">
        <v>20</v>
      </c>
      <c r="B7" s="37">
        <v>2017</v>
      </c>
      <c r="C7" s="37">
        <v>2018</v>
      </c>
      <c r="D7" s="37">
        <v>2019</v>
      </c>
      <c r="E7" s="37">
        <v>2020</v>
      </c>
      <c r="F7" s="37">
        <v>2021</v>
      </c>
      <c r="G7" s="40" t="s">
        <v>19</v>
      </c>
    </row>
    <row r="8" spans="1:7" x14ac:dyDescent="0.25">
      <c r="A8" s="97" t="s">
        <v>56</v>
      </c>
      <c r="B8" s="5">
        <v>3000000000</v>
      </c>
      <c r="C8" s="4">
        <v>0</v>
      </c>
      <c r="D8" s="4">
        <v>0</v>
      </c>
      <c r="E8" s="4">
        <v>0</v>
      </c>
      <c r="F8" s="4">
        <v>0</v>
      </c>
      <c r="G8" s="94"/>
    </row>
    <row r="9" spans="1:7" x14ac:dyDescent="0.25">
      <c r="A9" s="93"/>
      <c r="B9" s="5">
        <v>3000000000</v>
      </c>
      <c r="C9" s="4">
        <v>0</v>
      </c>
      <c r="D9" s="4">
        <v>0</v>
      </c>
      <c r="E9" s="4">
        <v>0</v>
      </c>
      <c r="F9" s="4">
        <v>0</v>
      </c>
      <c r="G9" s="95"/>
    </row>
    <row r="10" spans="1:7" x14ac:dyDescent="0.25">
      <c r="A10" s="93"/>
      <c r="B10" s="5">
        <v>3000000000</v>
      </c>
      <c r="C10" s="4">
        <v>0</v>
      </c>
      <c r="D10" s="4">
        <v>0</v>
      </c>
      <c r="E10" s="4">
        <v>0</v>
      </c>
      <c r="F10" s="4">
        <v>0</v>
      </c>
      <c r="G10" s="95"/>
    </row>
    <row r="11" spans="1:7" ht="15.75" thickBot="1" x14ac:dyDescent="0.3">
      <c r="A11" s="98"/>
      <c r="B11" s="5">
        <v>3000000000</v>
      </c>
      <c r="C11" s="4">
        <v>0</v>
      </c>
      <c r="D11" s="4">
        <v>0</v>
      </c>
      <c r="E11" s="4">
        <v>0</v>
      </c>
      <c r="F11" s="4">
        <v>0</v>
      </c>
      <c r="G11" s="96"/>
    </row>
    <row r="12" spans="1:7" ht="15.75" thickBot="1" x14ac:dyDescent="0.3">
      <c r="A12" s="67" t="s">
        <v>18</v>
      </c>
      <c r="B12" s="68">
        <f>+SUM(B8:B11)</f>
        <v>12000000000</v>
      </c>
      <c r="C12" s="68">
        <f>+SUM(C8:C11)</f>
        <v>0</v>
      </c>
      <c r="D12" s="68">
        <f>+SUM(D8:D11)</f>
        <v>0</v>
      </c>
      <c r="E12" s="68">
        <f>+SUM(E8:E11)</f>
        <v>0</v>
      </c>
      <c r="F12" s="68">
        <f>+SUM(F8:F11)</f>
        <v>0</v>
      </c>
      <c r="G12" s="69">
        <f>+SUM(B12:F12)</f>
        <v>12000000000</v>
      </c>
    </row>
    <row r="14" spans="1:7" ht="15.75" thickBot="1" x14ac:dyDescent="0.3">
      <c r="A14" s="87" t="s">
        <v>57</v>
      </c>
      <c r="B14" s="88"/>
      <c r="C14" s="88"/>
    </row>
    <row r="15" spans="1:7" x14ac:dyDescent="0.25">
      <c r="A15" s="61" t="s">
        <v>17</v>
      </c>
      <c r="B15" s="31" t="s">
        <v>60</v>
      </c>
      <c r="C15" s="61" t="s">
        <v>27</v>
      </c>
    </row>
    <row r="16" spans="1:7" x14ac:dyDescent="0.25">
      <c r="A16" s="1" t="s">
        <v>23</v>
      </c>
      <c r="B16" s="74" t="s">
        <v>69</v>
      </c>
      <c r="C16" s="70">
        <v>694841721</v>
      </c>
    </row>
    <row r="17" spans="1:3" x14ac:dyDescent="0.25">
      <c r="A17" s="1" t="s">
        <v>24</v>
      </c>
      <c r="B17" s="74" t="s">
        <v>69</v>
      </c>
      <c r="C17" s="70">
        <v>1229321190</v>
      </c>
    </row>
    <row r="18" spans="1:3" x14ac:dyDescent="0.25">
      <c r="A18" s="1" t="s">
        <v>25</v>
      </c>
      <c r="B18" s="74" t="s">
        <v>69</v>
      </c>
      <c r="C18" s="70">
        <v>677351005</v>
      </c>
    </row>
    <row r="19" spans="1:3" x14ac:dyDescent="0.25">
      <c r="A19" s="1" t="s">
        <v>26</v>
      </c>
      <c r="B19" s="74" t="s">
        <v>69</v>
      </c>
      <c r="C19" s="70">
        <v>797392553</v>
      </c>
    </row>
    <row r="20" spans="1:3" ht="15.75" thickBot="1" x14ac:dyDescent="0.3">
      <c r="B20" s="62" t="s">
        <v>0</v>
      </c>
      <c r="C20" s="63">
        <f>+SUM(C16:C19)</f>
        <v>3398906469</v>
      </c>
    </row>
    <row r="21" spans="1:3" x14ac:dyDescent="0.25">
      <c r="A21" s="3" t="s">
        <v>28</v>
      </c>
    </row>
  </sheetData>
  <mergeCells count="6">
    <mergeCell ref="A14:C14"/>
    <mergeCell ref="G8:G11"/>
    <mergeCell ref="A1:B1"/>
    <mergeCell ref="A8:A11"/>
    <mergeCell ref="A2:B2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986 de 2017 ANT-OIM </vt:lpstr>
      <vt:lpstr> PNUD-ANT 951</vt:lpstr>
      <vt:lpstr>FAO- ANT 1278</vt:lpstr>
      <vt:lpstr>VALOR + 653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Forero Velasco</dc:creator>
  <cp:lastModifiedBy>camilo acuna</cp:lastModifiedBy>
  <dcterms:created xsi:type="dcterms:W3CDTF">2021-07-30T16:06:50Z</dcterms:created>
  <dcterms:modified xsi:type="dcterms:W3CDTF">2021-09-13T16:15:56Z</dcterms:modified>
</cp:coreProperties>
</file>