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tto\Downloads\"/>
    </mc:Choice>
  </mc:AlternateContent>
  <xr:revisionPtr revIDLastSave="0" documentId="8_{EC87F020-9952-4DA2-8E93-4CA71C5F39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ón presupuestal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5" i="1" l="1"/>
  <c r="AE16" i="1"/>
  <c r="AE17" i="1"/>
  <c r="AE18" i="1"/>
  <c r="AD18" i="1"/>
  <c r="AD17" i="1"/>
  <c r="AD16" i="1"/>
  <c r="AD15" i="1"/>
  <c r="AE12" i="1"/>
  <c r="AE11" i="1"/>
  <c r="AE10" i="1"/>
  <c r="AD10" i="1"/>
  <c r="AD11" i="1"/>
  <c r="AD12" i="1"/>
  <c r="AE13" i="1"/>
  <c r="AD13" i="1"/>
  <c r="AC14" i="1"/>
  <c r="AE14" i="1" s="1"/>
  <c r="AB14" i="1"/>
  <c r="AD14" i="1" s="1"/>
  <c r="AC9" i="1"/>
  <c r="AE9" i="1" s="1"/>
  <c r="AB9" i="1"/>
  <c r="AD9" i="1"/>
  <c r="X9" i="1"/>
  <c r="Z9" i="1" s="1"/>
  <c r="Z8" i="1" s="1"/>
  <c r="X8" i="1" s="1"/>
  <c r="X14" i="1"/>
  <c r="Z14" i="1"/>
  <c r="Y9" i="1"/>
  <c r="AA9" i="1" s="1"/>
  <c r="AA8" i="1" s="1"/>
  <c r="Y8" i="1" s="1"/>
  <c r="Y14" i="1"/>
  <c r="AA14" i="1"/>
  <c r="I9" i="1"/>
  <c r="E9" i="1"/>
  <c r="G9" i="1" s="1"/>
  <c r="D9" i="1"/>
  <c r="H9" i="1"/>
  <c r="AA16" i="1"/>
  <c r="AA17" i="1"/>
  <c r="AA18" i="1"/>
  <c r="AA15" i="1"/>
  <c r="Z16" i="1"/>
  <c r="Z17" i="1"/>
  <c r="Z18" i="1"/>
  <c r="Z15" i="1"/>
  <c r="AA13" i="1"/>
  <c r="AA12" i="1"/>
  <c r="AA11" i="1"/>
  <c r="AA10" i="1"/>
  <c r="Z11" i="1"/>
  <c r="Z12" i="1"/>
  <c r="Z13" i="1"/>
  <c r="Z10" i="1"/>
  <c r="W18" i="1"/>
  <c r="V18" i="1"/>
  <c r="W17" i="1"/>
  <c r="V17" i="1"/>
  <c r="W16" i="1"/>
  <c r="V16" i="1"/>
  <c r="W15" i="1"/>
  <c r="V15" i="1"/>
  <c r="S18" i="1"/>
  <c r="R18" i="1"/>
  <c r="S17" i="1"/>
  <c r="R17" i="1"/>
  <c r="S16" i="1"/>
  <c r="R16" i="1"/>
  <c r="S15" i="1"/>
  <c r="R15" i="1"/>
  <c r="O18" i="1"/>
  <c r="N18" i="1"/>
  <c r="O17" i="1"/>
  <c r="N17" i="1"/>
  <c r="O16" i="1"/>
  <c r="N16" i="1"/>
  <c r="O15" i="1"/>
  <c r="N15" i="1"/>
  <c r="K18" i="1"/>
  <c r="J18" i="1"/>
  <c r="K17" i="1"/>
  <c r="J17" i="1"/>
  <c r="K15" i="1"/>
  <c r="J15" i="1"/>
  <c r="G18" i="1"/>
  <c r="F18" i="1"/>
  <c r="G17" i="1"/>
  <c r="F17" i="1"/>
  <c r="G16" i="1"/>
  <c r="F16" i="1"/>
  <c r="G15" i="1"/>
  <c r="F15" i="1"/>
  <c r="V11" i="1"/>
  <c r="W11" i="1"/>
  <c r="V12" i="1"/>
  <c r="W12" i="1"/>
  <c r="V13" i="1"/>
  <c r="W13" i="1"/>
  <c r="R11" i="1"/>
  <c r="S11" i="1"/>
  <c r="R12" i="1"/>
  <c r="S12" i="1"/>
  <c r="R13" i="1"/>
  <c r="S13" i="1"/>
  <c r="N11" i="1"/>
  <c r="O11" i="1"/>
  <c r="N12" i="1"/>
  <c r="O12" i="1"/>
  <c r="N13" i="1"/>
  <c r="O13" i="1"/>
  <c r="J11" i="1"/>
  <c r="K11" i="1"/>
  <c r="J12" i="1"/>
  <c r="K12" i="1"/>
  <c r="J13" i="1"/>
  <c r="K13" i="1"/>
  <c r="K10" i="1"/>
  <c r="G11" i="1"/>
  <c r="G12" i="1"/>
  <c r="G13" i="1"/>
  <c r="G10" i="1"/>
  <c r="F11" i="1"/>
  <c r="F12" i="1"/>
  <c r="F13" i="1"/>
  <c r="M14" i="1"/>
  <c r="O14" i="1" s="1"/>
  <c r="Q14" i="1"/>
  <c r="U14" i="1"/>
  <c r="W14" i="1" s="1"/>
  <c r="E14" i="1"/>
  <c r="G14" i="1" s="1"/>
  <c r="S14" i="1"/>
  <c r="K9" i="1"/>
  <c r="P14" i="1"/>
  <c r="R14" i="1"/>
  <c r="D14" i="1"/>
  <c r="F14" i="1" s="1"/>
  <c r="T14" i="1"/>
  <c r="V14" i="1"/>
  <c r="L14" i="1"/>
  <c r="N14" i="1" s="1"/>
  <c r="F9" i="1"/>
  <c r="F8" i="1" s="1"/>
  <c r="D8" i="1" s="1"/>
  <c r="F10" i="1"/>
  <c r="J9" i="1"/>
  <c r="J10" i="1"/>
  <c r="L9" i="1"/>
  <c r="N9" i="1" s="1"/>
  <c r="N10" i="1"/>
  <c r="M9" i="1"/>
  <c r="O9" i="1"/>
  <c r="O10" i="1"/>
  <c r="P9" i="1"/>
  <c r="R9" i="1" s="1"/>
  <c r="R8" i="1" s="1"/>
  <c r="P8" i="1" s="1"/>
  <c r="R10" i="1"/>
  <c r="Q9" i="1"/>
  <c r="S9" i="1" s="1"/>
  <c r="S8" i="1" s="1"/>
  <c r="Q8" i="1" s="1"/>
  <c r="S10" i="1"/>
  <c r="T9" i="1"/>
  <c r="V9" i="1"/>
  <c r="V8" i="1"/>
  <c r="T8" i="1" s="1"/>
  <c r="V10" i="1"/>
  <c r="U9" i="1"/>
  <c r="W9" i="1"/>
  <c r="W10" i="1"/>
  <c r="I14" i="1"/>
  <c r="K14" i="1" s="1"/>
  <c r="J16" i="1"/>
  <c r="H14" i="1"/>
  <c r="J14" i="1"/>
  <c r="K16" i="1"/>
  <c r="G8" i="1" l="1"/>
  <c r="E8" i="1" s="1"/>
  <c r="N8" i="1"/>
  <c r="L8" i="1" s="1"/>
  <c r="W8" i="1"/>
  <c r="U8" i="1" s="1"/>
  <c r="J8" i="1"/>
  <c r="H8" i="1" s="1"/>
  <c r="O8" i="1"/>
  <c r="M8" i="1" s="1"/>
  <c r="K8" i="1"/>
  <c r="I8" i="1" s="1"/>
  <c r="AE8" i="1"/>
  <c r="AC8" i="1" s="1"/>
  <c r="AD8" i="1"/>
  <c r="AB8" i="1" s="1"/>
</calcChain>
</file>

<file path=xl/sharedStrings.xml><?xml version="1.0" encoding="utf-8"?>
<sst xmlns="http://schemas.openxmlformats.org/spreadsheetml/2006/main" count="82" uniqueCount="30">
  <si>
    <t>Sectores/Entidad</t>
  </si>
  <si>
    <t>Apropiación Vigente</t>
  </si>
  <si>
    <t>Participación porcentual</t>
  </si>
  <si>
    <t>Enero</t>
  </si>
  <si>
    <t>Febrero</t>
  </si>
  <si>
    <t>Marzo</t>
  </si>
  <si>
    <t>Abril</t>
  </si>
  <si>
    <t>Mayo</t>
  </si>
  <si>
    <t>Comp/Aprop
 $ Acumulado</t>
  </si>
  <si>
    <t>Obli/Aprop
$  Acumulado</t>
  </si>
  <si>
    <t>Comp/Aprop
%Acumulado</t>
  </si>
  <si>
    <t>Obli/Aprop
% Acumulado</t>
  </si>
  <si>
    <t>EMPLEO PUBLICO</t>
  </si>
  <si>
    <t>$</t>
  </si>
  <si>
    <t>%</t>
  </si>
  <si>
    <t>050101 Función Pública</t>
  </si>
  <si>
    <t>Funcionamiento</t>
  </si>
  <si>
    <t>Gastos de Personal</t>
  </si>
  <si>
    <t>Adquisición de Bienes y Servicios</t>
  </si>
  <si>
    <t xml:space="preserve">Transferencias Corrientes </t>
  </si>
  <si>
    <t>Gastos por Tributos, Multas , Sanciones e intereses de Mora</t>
  </si>
  <si>
    <t>Mejoramiento de los niveles de eficiencia y productividad de las entidades públicas del orden nacional y territorial</t>
  </si>
  <si>
    <t>Diseño de políticas y lineamientos en temas de función pública para el mejoramiento continuo de la administración pública</t>
  </si>
  <si>
    <t xml:space="preserve">Mejoramiento de la gestión de las políticas públicas a través de las tic  </t>
  </si>
  <si>
    <t>Mejoramiento de la imagen y funcionalidad del edificio sede del departamento administrativo de la función pública Bogotá</t>
  </si>
  <si>
    <t>Junio</t>
  </si>
  <si>
    <t xml:space="preserve">Inversión </t>
  </si>
  <si>
    <t>Anexo 1: Ejecución presupuestal acumulada Función Pública  
Seguimiento a Julio de 2021*</t>
  </si>
  <si>
    <t>Julio</t>
  </si>
  <si>
    <t>* Cifras en millones de pesos 
Fuente: SIIF Nación con corte a 31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</si>
</sst>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164" formatCode="_(&quot;$&quot;\ * #,##0_);_(&quot;$&quot;\ * \(#,##0\);_(&quot;$&quot;\ 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&quot;$&quot;\ * #,##0_);_(&quot;$&quot;\ * \(#,##0\);_(&quot;$&quot;\ * &quot;-&quot;??_);_(@_)"/>
    <numFmt numFmtId="168" formatCode="0.0%"/>
    <numFmt numFmtId="169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26"/>
      <color theme="4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dotted">
        <color theme="3"/>
      </left>
      <right style="dotted">
        <color theme="3"/>
      </right>
      <top style="dotted">
        <color theme="3"/>
      </top>
      <bottom style="dotted">
        <color theme="3"/>
      </bottom>
      <diagonal/>
    </border>
    <border>
      <left style="dotted">
        <color theme="3"/>
      </left>
      <right/>
      <top style="dotted">
        <color theme="3"/>
      </top>
      <bottom style="dotted">
        <color theme="3"/>
      </bottom>
      <diagonal/>
    </border>
    <border>
      <left/>
      <right/>
      <top style="dotted">
        <color theme="3"/>
      </top>
      <bottom style="dotted">
        <color theme="3"/>
      </bottom>
      <diagonal/>
    </border>
    <border>
      <left/>
      <right style="dotted">
        <color theme="3"/>
      </right>
      <top style="dotted">
        <color theme="3"/>
      </top>
      <bottom style="dotted">
        <color theme="3"/>
      </bottom>
      <diagonal/>
    </border>
    <border>
      <left/>
      <right/>
      <top/>
      <bottom style="dotted">
        <color theme="3"/>
      </bottom>
      <diagonal/>
    </border>
    <border>
      <left/>
      <right/>
      <top style="dotted">
        <color theme="3"/>
      </top>
      <bottom/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167" fontId="0" fillId="2" borderId="0" xfId="1" applyNumberFormat="1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67" fontId="0" fillId="2" borderId="0" xfId="1" applyNumberFormat="1" applyFont="1" applyFill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6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Protection="1"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167" fontId="0" fillId="2" borderId="1" xfId="1" applyNumberFormat="1" applyFont="1" applyFill="1" applyBorder="1" applyProtection="1">
      <protection locked="0"/>
    </xf>
    <xf numFmtId="168" fontId="0" fillId="2" borderId="1" xfId="2" applyNumberFormat="1" applyFont="1" applyFill="1" applyBorder="1" applyAlignment="1" applyProtection="1">
      <alignment horizontal="center"/>
      <protection locked="0"/>
    </xf>
    <xf numFmtId="167" fontId="1" fillId="2" borderId="1" xfId="1" applyNumberFormat="1" applyFont="1" applyFill="1" applyBorder="1" applyProtection="1"/>
    <xf numFmtId="167" fontId="0" fillId="2" borderId="1" xfId="1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6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left" wrapText="1"/>
      <protection locked="0"/>
    </xf>
    <xf numFmtId="167" fontId="3" fillId="5" borderId="1" xfId="1" applyNumberFormat="1" applyFont="1" applyFill="1" applyBorder="1" applyAlignment="1" applyProtection="1">
      <alignment horizontal="center" wrapText="1"/>
      <protection locked="0"/>
    </xf>
    <xf numFmtId="9" fontId="3" fillId="5" borderId="1" xfId="2" applyFont="1" applyFill="1" applyBorder="1" applyAlignment="1" applyProtection="1">
      <alignment horizontal="center"/>
      <protection locked="0"/>
    </xf>
    <xf numFmtId="167" fontId="3" fillId="5" borderId="1" xfId="1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5" fillId="4" borderId="1" xfId="0" applyFont="1" applyFill="1" applyBorder="1" applyAlignment="1" applyProtection="1">
      <alignment horizontal="center" wrapText="1"/>
      <protection locked="0"/>
    </xf>
    <xf numFmtId="167" fontId="2" fillId="4" borderId="1" xfId="1" applyNumberFormat="1" applyFont="1" applyFill="1" applyBorder="1" applyAlignment="1" applyProtection="1">
      <alignment horizontal="center"/>
      <protection locked="0"/>
    </xf>
    <xf numFmtId="9" fontId="2" fillId="4" borderId="1" xfId="2" applyFont="1" applyFill="1" applyBorder="1" applyAlignment="1" applyProtection="1">
      <alignment horizontal="center"/>
      <protection locked="0"/>
    </xf>
    <xf numFmtId="167" fontId="2" fillId="4" borderId="1" xfId="1" applyNumberFormat="1" applyFont="1" applyFill="1" applyBorder="1" applyAlignment="1" applyProtection="1">
      <alignment horizontal="center"/>
    </xf>
    <xf numFmtId="0" fontId="6" fillId="6" borderId="1" xfId="0" applyFont="1" applyFill="1" applyBorder="1" applyAlignment="1" applyProtection="1">
      <alignment horizontal="left" wrapText="1"/>
      <protection locked="0"/>
    </xf>
    <xf numFmtId="167" fontId="2" fillId="6" borderId="1" xfId="1" applyNumberFormat="1" applyFont="1" applyFill="1" applyBorder="1" applyProtection="1">
      <protection locked="0"/>
    </xf>
    <xf numFmtId="9" fontId="2" fillId="6" borderId="1" xfId="2" applyFont="1" applyFill="1" applyBorder="1" applyAlignment="1" applyProtection="1">
      <alignment horizontal="center"/>
      <protection locked="0"/>
    </xf>
    <xf numFmtId="167" fontId="2" fillId="6" borderId="1" xfId="1" applyNumberFormat="1" applyFont="1" applyFill="1" applyBorder="1" applyProtection="1"/>
    <xf numFmtId="167" fontId="2" fillId="6" borderId="1" xfId="1" applyNumberFormat="1" applyFont="1" applyFill="1" applyBorder="1" applyAlignment="1" applyProtection="1">
      <alignment horizontal="center"/>
    </xf>
    <xf numFmtId="167" fontId="1" fillId="2" borderId="1" xfId="1" applyNumberFormat="1" applyFont="1" applyFill="1" applyBorder="1" applyAlignment="1" applyProtection="1">
      <alignment horizontal="right" vertical="center"/>
      <protection locked="0"/>
    </xf>
    <xf numFmtId="167" fontId="1" fillId="2" borderId="1" xfId="1" applyNumberFormat="1" applyFont="1" applyFill="1" applyBorder="1" applyAlignment="1" applyProtection="1">
      <alignment horizontal="right" vertical="center"/>
    </xf>
    <xf numFmtId="0" fontId="3" fillId="2" borderId="0" xfId="0" applyFont="1" applyFill="1" applyProtection="1">
      <protection locked="0"/>
    </xf>
    <xf numFmtId="9" fontId="0" fillId="2" borderId="1" xfId="2" applyNumberFormat="1" applyFont="1" applyFill="1" applyBorder="1" applyAlignment="1" applyProtection="1">
      <alignment horizontal="center"/>
      <protection locked="0"/>
    </xf>
    <xf numFmtId="9" fontId="0" fillId="2" borderId="1" xfId="2" applyFont="1" applyFill="1" applyBorder="1" applyAlignment="1" applyProtection="1">
      <alignment horizontal="center"/>
      <protection locked="0"/>
    </xf>
    <xf numFmtId="9" fontId="2" fillId="4" borderId="1" xfId="2" applyNumberFormat="1" applyFont="1" applyFill="1" applyBorder="1" applyAlignment="1" applyProtection="1">
      <alignment horizontal="center"/>
      <protection locked="0"/>
    </xf>
    <xf numFmtId="9" fontId="2" fillId="6" borderId="1" xfId="2" applyNumberFormat="1" applyFont="1" applyFill="1" applyBorder="1" applyAlignment="1" applyProtection="1">
      <alignment horizontal="center"/>
      <protection locked="0"/>
    </xf>
    <xf numFmtId="9" fontId="1" fillId="2" borderId="1" xfId="2" applyNumberFormat="1" applyFont="1" applyFill="1" applyBorder="1" applyAlignment="1" applyProtection="1">
      <alignment horizontal="center" vertical="center"/>
      <protection locked="0"/>
    </xf>
    <xf numFmtId="9" fontId="0" fillId="2" borderId="1" xfId="2" applyNumberFormat="1" applyFont="1" applyFill="1" applyBorder="1" applyAlignment="1" applyProtection="1">
      <alignment horizontal="center" vertical="center"/>
      <protection locked="0"/>
    </xf>
    <xf numFmtId="9" fontId="2" fillId="4" borderId="1" xfId="2" applyNumberFormat="1" applyFont="1" applyFill="1" applyBorder="1" applyAlignment="1" applyProtection="1">
      <alignment horizontal="center" vertical="center"/>
      <protection locked="0"/>
    </xf>
    <xf numFmtId="9" fontId="2" fillId="6" borderId="1" xfId="2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6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16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167" fontId="0" fillId="0" borderId="1" xfId="1" applyNumberFormat="1" applyFont="1" applyBorder="1" applyAlignment="1" applyProtection="1">
      <alignment wrapText="1"/>
      <protection locked="0"/>
    </xf>
    <xf numFmtId="0" fontId="0" fillId="0" borderId="1" xfId="0" applyBorder="1" applyProtection="1">
      <protection locked="0"/>
    </xf>
  </cellXfs>
  <cellStyles count="17">
    <cellStyle name="Millares [0] 2" xfId="3" xr:uid="{00000000-0005-0000-0000-000000000000}"/>
    <cellStyle name="Millares 2" xfId="4" xr:uid="{00000000-0005-0000-0000-000001000000}"/>
    <cellStyle name="Millares 3" xfId="5" xr:uid="{00000000-0005-0000-0000-000002000000}"/>
    <cellStyle name="Moneda" xfId="1" builtinId="4"/>
    <cellStyle name="Moneda [0] 2" xfId="6" xr:uid="{00000000-0005-0000-0000-000004000000}"/>
    <cellStyle name="Moneda [0] 3" xfId="7" xr:uid="{00000000-0005-0000-0000-000005000000}"/>
    <cellStyle name="Moneda 2" xfId="8" xr:uid="{00000000-0005-0000-0000-000006000000}"/>
    <cellStyle name="Moneda 2 2" xfId="9" xr:uid="{00000000-0005-0000-0000-000007000000}"/>
    <cellStyle name="Moneda 2 2 2" xfId="10" xr:uid="{00000000-0005-0000-0000-000008000000}"/>
    <cellStyle name="Normal" xfId="0" builtinId="0"/>
    <cellStyle name="Normal 2" xfId="11" xr:uid="{00000000-0005-0000-0000-00000A000000}"/>
    <cellStyle name="Normal 2 2" xfId="12" xr:uid="{00000000-0005-0000-0000-00000B000000}"/>
    <cellStyle name="Normal 4" xfId="13" xr:uid="{00000000-0005-0000-0000-00000C000000}"/>
    <cellStyle name="Normal 6" xfId="14" xr:uid="{00000000-0005-0000-0000-00000D000000}"/>
    <cellStyle name="Porcentaje" xfId="2" builtinId="5"/>
    <cellStyle name="Porcentaje 2" xfId="15" xr:uid="{00000000-0005-0000-0000-00000F000000}"/>
    <cellStyle name="Porcentaje 3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42334</xdr:colOff>
      <xdr:row>1</xdr:row>
      <xdr:rowOff>51857</xdr:rowOff>
    </xdr:from>
    <xdr:to>
      <xdr:col>2</xdr:col>
      <xdr:colOff>66672</xdr:colOff>
      <xdr:row>3</xdr:row>
      <xdr:rowOff>140152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4" y="242357"/>
          <a:ext cx="4352921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10" zoomScale="92" zoomScaleNormal="92" workbookViewId="0">
      <pane xSplit="1" topLeftCell="B1" activePane="topRight" state="frozen"/>
      <selection pane="topRight" activeCell="U19" sqref="U19"/>
    </sheetView>
  </sheetViews>
  <sheetFormatPr baseColWidth="10" defaultRowHeight="15" x14ac:dyDescent="0.25"/>
  <cols>
    <col min="1" max="1" width="45" style="2" customWidth="1"/>
    <col min="2" max="2" width="19.85546875" style="1" bestFit="1" customWidth="1"/>
    <col min="3" max="3" width="23.140625" style="2" bestFit="1" customWidth="1"/>
    <col min="4" max="5" width="16.42578125" style="1" customWidth="1"/>
    <col min="6" max="6" width="14.140625" style="3" customWidth="1"/>
    <col min="7" max="7" width="13.28515625" style="3" customWidth="1"/>
    <col min="8" max="9" width="13.28515625" style="4" customWidth="1"/>
    <col min="10" max="10" width="12.85546875" style="3" customWidth="1"/>
    <col min="11" max="11" width="13.28515625" style="3" customWidth="1"/>
    <col min="12" max="13" width="13.28515625" style="4" customWidth="1"/>
    <col min="14" max="14" width="12.85546875" style="3" customWidth="1"/>
    <col min="15" max="15" width="13.28515625" style="3" customWidth="1"/>
    <col min="16" max="17" width="13.28515625" style="4" customWidth="1"/>
    <col min="18" max="18" width="12.85546875" style="3" customWidth="1"/>
    <col min="19" max="19" width="13.28515625" style="3" customWidth="1"/>
    <col min="20" max="21" width="13.28515625" style="4" customWidth="1"/>
    <col min="22" max="22" width="12.85546875" style="3" customWidth="1"/>
    <col min="23" max="23" width="13.28515625" style="3" customWidth="1"/>
    <col min="24" max="25" width="13.28515625" style="4" bestFit="1" customWidth="1"/>
    <col min="26" max="26" width="12.85546875" style="3" bestFit="1" customWidth="1"/>
    <col min="27" max="27" width="13.28515625" style="3" bestFit="1" customWidth="1"/>
    <col min="28" max="29" width="11.42578125" style="2"/>
    <col min="30" max="30" width="12.5703125" style="2" bestFit="1" customWidth="1"/>
    <col min="31" max="16384" width="11.42578125" style="2"/>
  </cols>
  <sheetData>
    <row r="1" spans="1:31" x14ac:dyDescent="0.25">
      <c r="A1" s="31"/>
    </row>
    <row r="2" spans="1:31" ht="15" customHeight="1" x14ac:dyDescent="0.25">
      <c r="A2" s="46" t="s">
        <v>27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2"/>
      <c r="Y2" s="2"/>
      <c r="Z2" s="2"/>
      <c r="AA2" s="2"/>
    </row>
    <row r="3" spans="1:31" ht="43.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2"/>
      <c r="Y3" s="2"/>
      <c r="Z3" s="2"/>
      <c r="AA3" s="2"/>
    </row>
    <row r="4" spans="1:3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2"/>
      <c r="Y4" s="2"/>
      <c r="Z4" s="2"/>
      <c r="AA4" s="2"/>
    </row>
    <row r="5" spans="1:31" ht="15" customHeight="1" x14ac:dyDescent="0.25">
      <c r="A5" s="48" t="s">
        <v>0</v>
      </c>
      <c r="B5" s="50" t="s">
        <v>1</v>
      </c>
      <c r="C5" s="48" t="s">
        <v>2</v>
      </c>
      <c r="D5" s="42" t="s">
        <v>3</v>
      </c>
      <c r="E5" s="43"/>
      <c r="F5" s="43"/>
      <c r="G5" s="44"/>
      <c r="H5" s="42" t="s">
        <v>4</v>
      </c>
      <c r="I5" s="43"/>
      <c r="J5" s="43"/>
      <c r="K5" s="44"/>
      <c r="L5" s="42" t="s">
        <v>5</v>
      </c>
      <c r="M5" s="43"/>
      <c r="N5" s="43"/>
      <c r="O5" s="44"/>
      <c r="P5" s="42" t="s">
        <v>6</v>
      </c>
      <c r="Q5" s="43"/>
      <c r="R5" s="43"/>
      <c r="S5" s="44"/>
      <c r="T5" s="42" t="s">
        <v>7</v>
      </c>
      <c r="U5" s="43"/>
      <c r="V5" s="43"/>
      <c r="W5" s="44"/>
      <c r="X5" s="42" t="s">
        <v>25</v>
      </c>
      <c r="Y5" s="43"/>
      <c r="Z5" s="43"/>
      <c r="AA5" s="44"/>
      <c r="AB5" s="42" t="s">
        <v>28</v>
      </c>
      <c r="AC5" s="43"/>
      <c r="AD5" s="43"/>
      <c r="AE5" s="44"/>
    </row>
    <row r="6" spans="1:31" ht="33.75" x14ac:dyDescent="0.25">
      <c r="A6" s="49"/>
      <c r="B6" s="51"/>
      <c r="C6" s="52"/>
      <c r="D6" s="5" t="s">
        <v>8</v>
      </c>
      <c r="E6" s="5" t="s">
        <v>9</v>
      </c>
      <c r="F6" s="5" t="s">
        <v>10</v>
      </c>
      <c r="G6" s="5" t="s">
        <v>11</v>
      </c>
      <c r="H6" s="5" t="s">
        <v>8</v>
      </c>
      <c r="I6" s="5" t="s">
        <v>9</v>
      </c>
      <c r="J6" s="5" t="s">
        <v>10</v>
      </c>
      <c r="K6" s="5" t="s">
        <v>11</v>
      </c>
      <c r="L6" s="6" t="s">
        <v>8</v>
      </c>
      <c r="M6" s="6" t="s">
        <v>9</v>
      </c>
      <c r="N6" s="5" t="s">
        <v>10</v>
      </c>
      <c r="O6" s="5" t="s">
        <v>11</v>
      </c>
      <c r="P6" s="6" t="s">
        <v>8</v>
      </c>
      <c r="Q6" s="6" t="s">
        <v>9</v>
      </c>
      <c r="R6" s="5" t="s">
        <v>10</v>
      </c>
      <c r="S6" s="5" t="s">
        <v>11</v>
      </c>
      <c r="T6" s="6" t="s">
        <v>8</v>
      </c>
      <c r="U6" s="6" t="s">
        <v>9</v>
      </c>
      <c r="V6" s="5" t="s">
        <v>10</v>
      </c>
      <c r="W6" s="5" t="s">
        <v>11</v>
      </c>
      <c r="X6" s="14" t="s">
        <v>8</v>
      </c>
      <c r="Y6" s="14" t="s">
        <v>9</v>
      </c>
      <c r="Z6" s="13" t="s">
        <v>10</v>
      </c>
      <c r="AA6" s="13" t="s">
        <v>11</v>
      </c>
      <c r="AB6" s="41" t="s">
        <v>8</v>
      </c>
      <c r="AC6" s="41" t="s">
        <v>9</v>
      </c>
      <c r="AD6" s="40" t="s">
        <v>10</v>
      </c>
      <c r="AE6" s="40" t="s">
        <v>11</v>
      </c>
    </row>
    <row r="7" spans="1:31" x14ac:dyDescent="0.25">
      <c r="A7" s="15" t="s">
        <v>12</v>
      </c>
      <c r="B7" s="16" t="s">
        <v>13</v>
      </c>
      <c r="C7" s="17" t="s">
        <v>14</v>
      </c>
      <c r="D7" s="18" t="s">
        <v>13</v>
      </c>
      <c r="E7" s="18" t="s">
        <v>13</v>
      </c>
      <c r="F7" s="17" t="s">
        <v>14</v>
      </c>
      <c r="G7" s="17" t="s">
        <v>14</v>
      </c>
      <c r="H7" s="18" t="s">
        <v>13</v>
      </c>
      <c r="I7" s="18" t="s">
        <v>13</v>
      </c>
      <c r="J7" s="17" t="s">
        <v>14</v>
      </c>
      <c r="K7" s="17" t="s">
        <v>14</v>
      </c>
      <c r="L7" s="18" t="s">
        <v>13</v>
      </c>
      <c r="M7" s="18" t="s">
        <v>13</v>
      </c>
      <c r="N7" s="17" t="s">
        <v>14</v>
      </c>
      <c r="O7" s="17" t="s">
        <v>14</v>
      </c>
      <c r="P7" s="18" t="s">
        <v>13</v>
      </c>
      <c r="Q7" s="18" t="s">
        <v>13</v>
      </c>
      <c r="R7" s="17" t="s">
        <v>14</v>
      </c>
      <c r="S7" s="17" t="s">
        <v>14</v>
      </c>
      <c r="T7" s="18" t="s">
        <v>13</v>
      </c>
      <c r="U7" s="18" t="s">
        <v>13</v>
      </c>
      <c r="V7" s="17" t="s">
        <v>14</v>
      </c>
      <c r="W7" s="17" t="s">
        <v>14</v>
      </c>
      <c r="X7" s="18" t="s">
        <v>13</v>
      </c>
      <c r="Y7" s="18" t="s">
        <v>13</v>
      </c>
      <c r="Z7" s="17" t="s">
        <v>14</v>
      </c>
      <c r="AA7" s="17" t="s">
        <v>14</v>
      </c>
      <c r="AB7" s="18" t="s">
        <v>13</v>
      </c>
      <c r="AC7" s="18" t="s">
        <v>13</v>
      </c>
      <c r="AD7" s="17" t="s">
        <v>14</v>
      </c>
      <c r="AE7" s="17" t="s">
        <v>14</v>
      </c>
    </row>
    <row r="8" spans="1:31" x14ac:dyDescent="0.25">
      <c r="A8" s="20" t="s">
        <v>15</v>
      </c>
      <c r="B8" s="21">
        <v>47974</v>
      </c>
      <c r="C8" s="22">
        <v>1</v>
      </c>
      <c r="D8" s="23">
        <f>F8*$B8</f>
        <v>13466.582893440001</v>
      </c>
      <c r="E8" s="23">
        <f>G8*$B8</f>
        <v>1542.1670670000001</v>
      </c>
      <c r="F8" s="38">
        <f>+((F$9*$B$9)+(F$14*$B$14))/$B$8</f>
        <v>0.28070585928711389</v>
      </c>
      <c r="G8" s="38">
        <f>+((G$9*$B$9)+(G$14*$B$14))/$B$8</f>
        <v>3.2145892921165632E-2</v>
      </c>
      <c r="H8" s="23">
        <f>J8*$B8</f>
        <v>17400.679574440001</v>
      </c>
      <c r="I8" s="23">
        <f>K8*$B8</f>
        <v>3776.8297575200004</v>
      </c>
      <c r="J8" s="38">
        <f>+((J$9*$B$9)+(J$14*$B$14))/$B$8</f>
        <v>0.36271062605661403</v>
      </c>
      <c r="K8" s="38">
        <f>+((K$9*$B$9)+(K$14*$B$14))/$B$8</f>
        <v>7.872659685496311E-2</v>
      </c>
      <c r="L8" s="23">
        <f>N8*$B8</f>
        <v>19883.670014629999</v>
      </c>
      <c r="M8" s="23">
        <f>O8*$B8</f>
        <v>6663.7535379499986</v>
      </c>
      <c r="N8" s="38">
        <f>+((N$9*$B$9)+(N$14*$B$14))/$B$8</f>
        <v>0.41446762860361863</v>
      </c>
      <c r="O8" s="38">
        <f>+((O$9*$B$9)+(O$14*$B$14))/$B$8</f>
        <v>0.13890343806957933</v>
      </c>
      <c r="P8" s="23">
        <f>R8*$B8</f>
        <v>21902.666721630001</v>
      </c>
      <c r="Q8" s="23">
        <f>S8*$B8</f>
        <v>9624.3681422199988</v>
      </c>
      <c r="R8" s="38">
        <f>+((R$9*$B$9)+(R$14*$B$14))/$B$8</f>
        <v>0.45655285616438074</v>
      </c>
      <c r="S8" s="38">
        <f>+((S$9*$B$9)+(S$14*$B$14))/$B$8</f>
        <v>0.20061633681202315</v>
      </c>
      <c r="T8" s="23">
        <f>V8*$B8</f>
        <v>23939.846046350005</v>
      </c>
      <c r="U8" s="23">
        <f>W8*$B8</f>
        <v>12924.525280989999</v>
      </c>
      <c r="V8" s="38">
        <f>+((V$9*$B$9)+(V$14*$B$14))/$B$8</f>
        <v>0.49901709355796903</v>
      </c>
      <c r="W8" s="38">
        <f>+((W$9*$B$9)+(W$14*$B$14))/$B$8</f>
        <v>0.26940687207633301</v>
      </c>
      <c r="X8" s="23">
        <f>Z8*$B8</f>
        <v>26716</v>
      </c>
      <c r="Y8" s="23">
        <f>AA8*$B8</f>
        <v>16203</v>
      </c>
      <c r="Z8" s="34">
        <f>+((Z$9*$B$9)+(Z$14*$B$14))/$B$8</f>
        <v>0.55688497936382209</v>
      </c>
      <c r="AA8" s="34">
        <f>+((AA$9*$B$9)+(AA$14*$B$14))/$B$8</f>
        <v>0.33774544544961854</v>
      </c>
      <c r="AB8" s="23">
        <f>AD8*$B8</f>
        <v>29542.38681656</v>
      </c>
      <c r="AC8" s="23">
        <f>AE8*$B8</f>
        <v>20252.48235505</v>
      </c>
      <c r="AD8" s="34">
        <f>+((AD$9*$B$9)+(AD$14*$B$14))/$B$8</f>
        <v>0.61579995031808898</v>
      </c>
      <c r="AE8" s="34">
        <f>+((AE$9*$B$9)+(AE$14*$B$14))/$B$8</f>
        <v>0.42215538322945761</v>
      </c>
    </row>
    <row r="9" spans="1:31" s="7" customFormat="1" x14ac:dyDescent="0.25">
      <c r="A9" s="24" t="s">
        <v>16</v>
      </c>
      <c r="B9" s="25">
        <v>27576</v>
      </c>
      <c r="C9" s="26">
        <v>0.57499999999999996</v>
      </c>
      <c r="D9" s="27">
        <f>SUM(D10:D13)</f>
        <v>3051.5020224400005</v>
      </c>
      <c r="E9" s="27">
        <f>SUM(E10:E13)</f>
        <v>1539.3509280000001</v>
      </c>
      <c r="F9" s="39">
        <f>+D9/$B$9</f>
        <v>0.11065789173339137</v>
      </c>
      <c r="G9" s="39">
        <f>E9/$B$9</f>
        <v>5.5822125326370757E-2</v>
      </c>
      <c r="H9" s="27">
        <f>SUM(H10:H13)</f>
        <v>4823.6170374399999</v>
      </c>
      <c r="I9" s="27">
        <f>SUM(I10:I13)</f>
        <v>3364.5116395199998</v>
      </c>
      <c r="J9" s="39">
        <f>H9/B9</f>
        <v>0.17492083831737743</v>
      </c>
      <c r="K9" s="39">
        <f>I9/B9</f>
        <v>0.12200869014795473</v>
      </c>
      <c r="L9" s="28">
        <f>SUM(L10:L13)</f>
        <v>6590.2540351600001</v>
      </c>
      <c r="M9" s="28">
        <f>SUM(M10:M13)</f>
        <v>5216.9358049499997</v>
      </c>
      <c r="N9" s="39">
        <f>L9/B9</f>
        <v>0.23898513327386134</v>
      </c>
      <c r="O9" s="39">
        <f>M9/B9</f>
        <v>0.18918392098020018</v>
      </c>
      <c r="P9" s="28">
        <f>SUM(P10:P13)</f>
        <v>8381.3149111599996</v>
      </c>
      <c r="Q9" s="28">
        <f>SUM(Q10:Q13)</f>
        <v>7052.9671098600002</v>
      </c>
      <c r="R9" s="39">
        <f>P9/B$9</f>
        <v>0.30393512152451407</v>
      </c>
      <c r="S9" s="39">
        <f>Q9/B$9</f>
        <v>0.25576469066797214</v>
      </c>
      <c r="T9" s="28">
        <f>SUM(T10:T13)</f>
        <v>10207.062290880001</v>
      </c>
      <c r="U9" s="28">
        <f>SUM(U10:U13)</f>
        <v>8982.0970829000016</v>
      </c>
      <c r="V9" s="39">
        <f>T9/$B$9</f>
        <v>0.37014296093994781</v>
      </c>
      <c r="W9" s="39">
        <f>U9/$B$9</f>
        <v>0.32572153622352779</v>
      </c>
      <c r="X9" s="28">
        <f>SUM(X10:X13)</f>
        <v>12270</v>
      </c>
      <c r="Y9" s="28">
        <f>SUM(Y10:Y13)</f>
        <v>11081</v>
      </c>
      <c r="Z9" s="35">
        <f>X9/$B$9</f>
        <v>0.44495213228894692</v>
      </c>
      <c r="AA9" s="35">
        <f>Y9/$B$9</f>
        <v>0.40183492892370176</v>
      </c>
      <c r="AB9" s="28">
        <f>SUM(AB10:AB13)</f>
        <v>14578.05330326</v>
      </c>
      <c r="AC9" s="28">
        <f>SUM(AC10:AC13)</f>
        <v>13492.590431160001</v>
      </c>
      <c r="AD9" s="35">
        <f>AB9/$B$9</f>
        <v>0.52865003275529443</v>
      </c>
      <c r="AE9" s="35">
        <f>AC9/$B$9</f>
        <v>0.48928743948215841</v>
      </c>
    </row>
    <row r="10" spans="1:31" x14ac:dyDescent="0.25">
      <c r="A10" s="8" t="s">
        <v>17</v>
      </c>
      <c r="B10" s="9">
        <v>24082.216931999999</v>
      </c>
      <c r="C10" s="10">
        <v>0.502</v>
      </c>
      <c r="D10" s="11">
        <v>1537.2590540000001</v>
      </c>
      <c r="E10" s="11">
        <v>1482.2654230000001</v>
      </c>
      <c r="F10" s="36">
        <f>D10/B10</f>
        <v>6.3833784835536422E-2</v>
      </c>
      <c r="G10" s="36">
        <f>E10/B10</f>
        <v>6.1550206411038241E-2</v>
      </c>
      <c r="H10" s="12">
        <v>3198.6716769999998</v>
      </c>
      <c r="I10" s="12">
        <v>3197.9862629999998</v>
      </c>
      <c r="J10" s="37">
        <f>H10/B10</f>
        <v>0.13282297414859945</v>
      </c>
      <c r="K10" s="37">
        <f>I10/B10</f>
        <v>0.13279451273236292</v>
      </c>
      <c r="L10" s="12">
        <v>4865.6830330000003</v>
      </c>
      <c r="M10" s="12">
        <v>4864.9976189999998</v>
      </c>
      <c r="N10" s="37">
        <f>L10/B10</f>
        <v>0.20204464758120219</v>
      </c>
      <c r="O10" s="37">
        <f>M10/B10</f>
        <v>0.20201618616496564</v>
      </c>
      <c r="P10" s="12">
        <v>6547.5958360000004</v>
      </c>
      <c r="Q10" s="12">
        <v>6547.1091189999997</v>
      </c>
      <c r="R10" s="37">
        <f>P10/B10</f>
        <v>0.27188509490169394</v>
      </c>
      <c r="S10" s="37">
        <f>Q10/B10</f>
        <v>0.27186488426239214</v>
      </c>
      <c r="T10" s="12">
        <v>8218.596818</v>
      </c>
      <c r="U10" s="12">
        <v>8211.4805489999999</v>
      </c>
      <c r="V10" s="37">
        <f>T10/B10</f>
        <v>0.34127243522498474</v>
      </c>
      <c r="W10" s="37">
        <f>U10/B10</f>
        <v>0.3409769363089134</v>
      </c>
      <c r="X10" s="12">
        <v>10102</v>
      </c>
      <c r="Y10" s="12">
        <v>10095</v>
      </c>
      <c r="Z10" s="32">
        <f>+X10/B10</f>
        <v>0.41947965291254607</v>
      </c>
      <c r="AA10" s="33">
        <f>Y10/B10</f>
        <v>0.4191889819988272</v>
      </c>
      <c r="AB10" s="12">
        <v>12338.450523</v>
      </c>
      <c r="AC10" s="12">
        <v>12329.245467999999</v>
      </c>
      <c r="AD10" s="32">
        <f>+AB10/B10</f>
        <v>0.512346955342176</v>
      </c>
      <c r="AE10" s="33">
        <f>AC10/B10</f>
        <v>0.51196472080679289</v>
      </c>
    </row>
    <row r="11" spans="1:31" x14ac:dyDescent="0.25">
      <c r="A11" s="8" t="s">
        <v>18</v>
      </c>
      <c r="B11" s="9">
        <v>2582.1487000000002</v>
      </c>
      <c r="C11" s="10">
        <v>5.3999999999999999E-2</v>
      </c>
      <c r="D11" s="11">
        <v>1486.3719714400002</v>
      </c>
      <c r="E11" s="11">
        <v>29.214507999999999</v>
      </c>
      <c r="F11" s="36">
        <f>D11/B11</f>
        <v>0.57563376247076714</v>
      </c>
      <c r="G11" s="36">
        <f>E11/B11</f>
        <v>1.1314030055666429E-2</v>
      </c>
      <c r="H11" s="12">
        <v>1573.7765014399999</v>
      </c>
      <c r="I11" s="12">
        <v>120.89850952</v>
      </c>
      <c r="J11" s="37">
        <f>H11/B11</f>
        <v>0.60948329638800425</v>
      </c>
      <c r="K11" s="37">
        <f>I11/B11</f>
        <v>4.6820893591449628E-2</v>
      </c>
      <c r="L11" s="12">
        <v>1657.4947101600001</v>
      </c>
      <c r="M11" s="12">
        <v>292.35227794999997</v>
      </c>
      <c r="N11" s="37">
        <f>L11/B11</f>
        <v>0.64190521256967115</v>
      </c>
      <c r="O11" s="37">
        <f>M11/B11</f>
        <v>0.11322054301133004</v>
      </c>
      <c r="P11" s="12">
        <v>1749.29936716</v>
      </c>
      <c r="Q11" s="12">
        <v>421.43828286000002</v>
      </c>
      <c r="R11" s="37">
        <f>P11/B11</f>
        <v>0.67745880287994253</v>
      </c>
      <c r="S11" s="37">
        <f>Q11/B11</f>
        <v>0.16321224368681789</v>
      </c>
      <c r="T11" s="12">
        <v>1836.4819608800001</v>
      </c>
      <c r="U11" s="12">
        <v>629.14730689999999</v>
      </c>
      <c r="V11" s="37">
        <f>T11/B11</f>
        <v>0.71122238656511139</v>
      </c>
      <c r="W11" s="37">
        <f>U11/B11</f>
        <v>0.24365262422725692</v>
      </c>
      <c r="X11" s="12">
        <v>1973</v>
      </c>
      <c r="Y11" s="12">
        <v>797</v>
      </c>
      <c r="Z11" s="32">
        <f>+X11/B11</f>
        <v>0.76409232357532308</v>
      </c>
      <c r="AA11" s="33">
        <f>Y11/B11</f>
        <v>0.30865766948278384</v>
      </c>
      <c r="AB11" s="12">
        <v>2013.13770626</v>
      </c>
      <c r="AC11" s="12">
        <v>959.39438115999997</v>
      </c>
      <c r="AD11" s="32">
        <f>+AB11/B11</f>
        <v>0.77963662830881886</v>
      </c>
      <c r="AE11" s="33">
        <f>AC11/B11</f>
        <v>0.3715488504438183</v>
      </c>
    </row>
    <row r="12" spans="1:31" x14ac:dyDescent="0.25">
      <c r="A12" s="8" t="s">
        <v>19</v>
      </c>
      <c r="B12" s="9">
        <v>805.50298099999998</v>
      </c>
      <c r="C12" s="10">
        <v>1.7000000000000001E-2</v>
      </c>
      <c r="D12" s="11">
        <v>27.870996999999999</v>
      </c>
      <c r="E12" s="11">
        <v>27.870996999999999</v>
      </c>
      <c r="F12" s="36">
        <f>D12/B12</f>
        <v>3.4600737250406279E-2</v>
      </c>
      <c r="G12" s="36">
        <f>E12/B12</f>
        <v>3.4600737250406279E-2</v>
      </c>
      <c r="H12" s="12">
        <v>51.168858999999998</v>
      </c>
      <c r="I12" s="12">
        <v>45.626866999999997</v>
      </c>
      <c r="J12" s="37">
        <f>H12/B12</f>
        <v>6.3524108795321763E-2</v>
      </c>
      <c r="K12" s="37">
        <f>I12/B12</f>
        <v>5.6643945554808568E-2</v>
      </c>
      <c r="L12" s="12">
        <v>67.076291999999995</v>
      </c>
      <c r="M12" s="12">
        <v>59.585908000000003</v>
      </c>
      <c r="N12" s="37">
        <f>L12/B12</f>
        <v>8.3272555883936575E-2</v>
      </c>
      <c r="O12" s="37">
        <f>M12/B12</f>
        <v>7.3973541259929873E-2</v>
      </c>
      <c r="P12" s="12">
        <v>84.419708</v>
      </c>
      <c r="Q12" s="12">
        <v>84.419708</v>
      </c>
      <c r="R12" s="37">
        <f>P12/B12</f>
        <v>0.10480371890765232</v>
      </c>
      <c r="S12" s="37">
        <f>Q12/B12</f>
        <v>0.10480371890765232</v>
      </c>
      <c r="T12" s="12">
        <v>107.438312</v>
      </c>
      <c r="U12" s="12">
        <v>101.62002699999999</v>
      </c>
      <c r="V12" s="37">
        <f>T12/B12</f>
        <v>0.13338040272255677</v>
      </c>
      <c r="W12" s="37">
        <f>U12/B12</f>
        <v>0.1261572326819235</v>
      </c>
      <c r="X12" s="12">
        <v>150</v>
      </c>
      <c r="Y12" s="12">
        <v>144</v>
      </c>
      <c r="Z12" s="32">
        <f>+X12/B12</f>
        <v>0.18621905013160964</v>
      </c>
      <c r="AA12" s="33">
        <f>Y12/B12</f>
        <v>0.17877028812634524</v>
      </c>
      <c r="AB12" s="12">
        <v>181.91987399999999</v>
      </c>
      <c r="AC12" s="12">
        <v>159.405382</v>
      </c>
      <c r="AD12" s="32">
        <f>+AB12/B12</f>
        <v>0.22584630757561405</v>
      </c>
      <c r="AE12" s="33">
        <f>AC12/B12</f>
        <v>0.19789545881270923</v>
      </c>
    </row>
    <row r="13" spans="1:31" ht="23.25" customHeight="1" x14ac:dyDescent="0.25">
      <c r="A13" s="8" t="s">
        <v>20</v>
      </c>
      <c r="B13" s="9">
        <v>106.4062</v>
      </c>
      <c r="C13" s="10">
        <v>2E-3</v>
      </c>
      <c r="D13" s="11">
        <v>0</v>
      </c>
      <c r="E13" s="11">
        <v>0</v>
      </c>
      <c r="F13" s="36">
        <f>D13/B13</f>
        <v>0</v>
      </c>
      <c r="G13" s="36">
        <f>E13/B13</f>
        <v>0</v>
      </c>
      <c r="H13" s="12">
        <v>0</v>
      </c>
      <c r="I13" s="12">
        <v>0</v>
      </c>
      <c r="J13" s="37">
        <f>H13/B13</f>
        <v>0</v>
      </c>
      <c r="K13" s="37">
        <f>I13/B13</f>
        <v>0</v>
      </c>
      <c r="L13" s="12">
        <v>0</v>
      </c>
      <c r="M13" s="12">
        <v>0</v>
      </c>
      <c r="N13" s="37">
        <f>L13/B13</f>
        <v>0</v>
      </c>
      <c r="O13" s="37">
        <f>M13/B13</f>
        <v>0</v>
      </c>
      <c r="P13" s="12">
        <v>0</v>
      </c>
      <c r="Q13" s="12">
        <v>0</v>
      </c>
      <c r="R13" s="37">
        <f>P13/B13</f>
        <v>0</v>
      </c>
      <c r="S13" s="37">
        <f>Q13/B13</f>
        <v>0</v>
      </c>
      <c r="T13" s="12">
        <v>44.545200000000001</v>
      </c>
      <c r="U13" s="12">
        <v>39.849200000000003</v>
      </c>
      <c r="V13" s="37">
        <f>T13/B13</f>
        <v>0.41863350067947169</v>
      </c>
      <c r="W13" s="37">
        <f>U13/B13</f>
        <v>0.37450073397978695</v>
      </c>
      <c r="X13" s="12">
        <v>45</v>
      </c>
      <c r="Y13" s="12">
        <v>45</v>
      </c>
      <c r="Z13" s="32">
        <f>+X13/B13</f>
        <v>0.42290768770992671</v>
      </c>
      <c r="AA13" s="33">
        <f>Y13/B13</f>
        <v>0.42290768770992671</v>
      </c>
      <c r="AB13" s="12">
        <v>44.545200000000001</v>
      </c>
      <c r="AC13" s="12">
        <v>44.545200000000001</v>
      </c>
      <c r="AD13" s="32">
        <f>+AB13/B13</f>
        <v>0.41863350067947169</v>
      </c>
      <c r="AE13" s="33">
        <f>AC13/B13</f>
        <v>0.41863350067947169</v>
      </c>
    </row>
    <row r="14" spans="1:31" s="7" customFormat="1" x14ac:dyDescent="0.25">
      <c r="A14" s="24" t="s">
        <v>26</v>
      </c>
      <c r="B14" s="25">
        <v>20397</v>
      </c>
      <c r="C14" s="26">
        <v>0.42499999999999999</v>
      </c>
      <c r="D14" s="27">
        <f>SUM(D15:D18)</f>
        <v>10415.080871000002</v>
      </c>
      <c r="E14" s="27">
        <f>SUM(E15:E18)</f>
        <v>2.8161390000000002</v>
      </c>
      <c r="F14" s="39">
        <f>+D14/$B$14</f>
        <v>0.51061827087316769</v>
      </c>
      <c r="G14" s="39">
        <f>E14/$B$14</f>
        <v>1.3806633328430651E-4</v>
      </c>
      <c r="H14" s="28">
        <f>SUM(H15:H18)</f>
        <v>12577.062537</v>
      </c>
      <c r="I14" s="28">
        <f>SUM(I15:I18)</f>
        <v>412.31811800000003</v>
      </c>
      <c r="J14" s="39">
        <f>+H14/$B$14</f>
        <v>0.61661335181644361</v>
      </c>
      <c r="K14" s="39">
        <f>I14/$B$14</f>
        <v>2.021464519292053E-2</v>
      </c>
      <c r="L14" s="28">
        <f>SUM(L15:L18)</f>
        <v>13293.415979470001</v>
      </c>
      <c r="M14" s="28">
        <f>SUM(M15:M18)</f>
        <v>1446.8177329999999</v>
      </c>
      <c r="N14" s="39">
        <f>+L14/$B$14</f>
        <v>0.6517338814271707</v>
      </c>
      <c r="O14" s="39">
        <f>M14/$B$14</f>
        <v>7.0932869196450449E-2</v>
      </c>
      <c r="P14" s="28">
        <f>SUM(P15:P18)</f>
        <v>13521.351810470002</v>
      </c>
      <c r="Q14" s="28">
        <f>SUM(Q15:Q18)</f>
        <v>2571.40103236</v>
      </c>
      <c r="R14" s="39">
        <f>+P14/$B$14</f>
        <v>0.6629088498539002</v>
      </c>
      <c r="S14" s="39">
        <f>Q14/$B$14</f>
        <v>0.12606760956807375</v>
      </c>
      <c r="T14" s="28">
        <f>SUM(T15:T18)</f>
        <v>13732.783755470002</v>
      </c>
      <c r="U14" s="28">
        <f>SUM(U15:U18)</f>
        <v>3942.42819809</v>
      </c>
      <c r="V14" s="39">
        <f>+T14/$B$14</f>
        <v>0.67327468527087331</v>
      </c>
      <c r="W14" s="39">
        <f>U14/$B$14</f>
        <v>0.19328470844192774</v>
      </c>
      <c r="X14" s="28">
        <f>SUM(X15:X18)</f>
        <v>14446</v>
      </c>
      <c r="Y14" s="28">
        <f>SUM(Y15:Y18)</f>
        <v>5122</v>
      </c>
      <c r="Z14" s="35">
        <f>+X14/$B$14</f>
        <v>0.70824140805020341</v>
      </c>
      <c r="AA14" s="35">
        <f>Y14/$B$14</f>
        <v>0.25111536010197577</v>
      </c>
      <c r="AB14" s="28">
        <f>SUM(AB15:AB18)</f>
        <v>14964.333513300002</v>
      </c>
      <c r="AC14" s="28">
        <f>SUM(AC15:AC18)</f>
        <v>6759.8919238899998</v>
      </c>
      <c r="AD14" s="35">
        <f>+AB14/$B$14</f>
        <v>0.7336536506986322</v>
      </c>
      <c r="AE14" s="35">
        <f>AC14/$B$14</f>
        <v>0.33141598881649259</v>
      </c>
    </row>
    <row r="15" spans="1:31" s="7" customFormat="1" ht="57.75" customHeight="1" x14ac:dyDescent="0.25">
      <c r="A15" s="19" t="s">
        <v>21</v>
      </c>
      <c r="B15" s="29">
        <v>7646</v>
      </c>
      <c r="C15" s="37">
        <v>0.16</v>
      </c>
      <c r="D15" s="30">
        <v>5420.3146720000004</v>
      </c>
      <c r="E15" s="30">
        <v>2.8161390000000002</v>
      </c>
      <c r="F15" s="36">
        <f>D15/B15</f>
        <v>0.70890853675124255</v>
      </c>
      <c r="G15" s="36">
        <f>E15/B15</f>
        <v>3.6831532827622291E-4</v>
      </c>
      <c r="H15" s="30">
        <v>6387.1806020000004</v>
      </c>
      <c r="I15" s="30">
        <v>194.01777100000001</v>
      </c>
      <c r="J15" s="36">
        <f>H15/B15</f>
        <v>0.83536235966518446</v>
      </c>
      <c r="K15" s="36">
        <f>I15/B15</f>
        <v>2.537506814020403E-2</v>
      </c>
      <c r="L15" s="30">
        <v>6543.0572000000002</v>
      </c>
      <c r="M15" s="30">
        <v>718.41772300000002</v>
      </c>
      <c r="N15" s="36">
        <f>L15/B15</f>
        <v>0.85574904525241957</v>
      </c>
      <c r="O15" s="36">
        <f>M15/B15</f>
        <v>9.3959942845932523E-2</v>
      </c>
      <c r="P15" s="30">
        <v>6543.0572000000002</v>
      </c>
      <c r="Q15" s="30">
        <v>1284.9490719999999</v>
      </c>
      <c r="R15" s="36">
        <f>P15/B15</f>
        <v>0.85574904525241957</v>
      </c>
      <c r="S15" s="36">
        <f>Q15/B15</f>
        <v>0.16805507088673816</v>
      </c>
      <c r="T15" s="30">
        <v>6543.0572000000002</v>
      </c>
      <c r="U15" s="30">
        <v>1906.7207362199999</v>
      </c>
      <c r="V15" s="36">
        <f>T15/B15</f>
        <v>0.85574904525241957</v>
      </c>
      <c r="W15" s="36">
        <f>U15/B15</f>
        <v>0.24937493280408055</v>
      </c>
      <c r="X15" s="30">
        <v>7335</v>
      </c>
      <c r="Y15" s="30">
        <v>2465</v>
      </c>
      <c r="Z15" s="36">
        <f>+X15/B15</f>
        <v>0.95932513732670677</v>
      </c>
      <c r="AA15" s="36">
        <f>+Y15/B15</f>
        <v>0.32239079257127912</v>
      </c>
      <c r="AB15" s="30">
        <v>7339.4310329999998</v>
      </c>
      <c r="AC15" s="30">
        <v>3265.4162095500001</v>
      </c>
      <c r="AD15" s="36">
        <f>+AB15/B15</f>
        <v>0.95990466034527855</v>
      </c>
      <c r="AE15" s="36">
        <f>+AC15/B15</f>
        <v>0.42707509933952392</v>
      </c>
    </row>
    <row r="16" spans="1:31" s="7" customFormat="1" ht="43.5" customHeight="1" x14ac:dyDescent="0.25">
      <c r="A16" s="19" t="s">
        <v>22</v>
      </c>
      <c r="B16" s="29">
        <v>8131</v>
      </c>
      <c r="C16" s="37">
        <v>0.16900000000000001</v>
      </c>
      <c r="D16" s="30">
        <v>4365.0528619999995</v>
      </c>
      <c r="E16" s="30">
        <v>0</v>
      </c>
      <c r="F16" s="36">
        <f>D16/B16</f>
        <v>0.53684083901119173</v>
      </c>
      <c r="G16" s="36">
        <f>E16/B16</f>
        <v>0</v>
      </c>
      <c r="H16" s="30">
        <v>5505.2885980000001</v>
      </c>
      <c r="I16" s="30">
        <v>191.334619</v>
      </c>
      <c r="J16" s="36">
        <f>H16/B16</f>
        <v>0.6770739881933342</v>
      </c>
      <c r="K16" s="36">
        <f>I16/B16</f>
        <v>2.3531499077604229E-2</v>
      </c>
      <c r="L16" s="30">
        <v>5882.9210940000003</v>
      </c>
      <c r="M16" s="30">
        <v>623.10317799999996</v>
      </c>
      <c r="N16" s="36">
        <f>L16/B16</f>
        <v>0.72351753708030997</v>
      </c>
      <c r="O16" s="36">
        <f>M16/B16</f>
        <v>7.6633031361456147E-2</v>
      </c>
      <c r="P16" s="30">
        <v>5846.1467780000003</v>
      </c>
      <c r="Q16" s="30">
        <v>1062.9974643600001</v>
      </c>
      <c r="R16" s="36">
        <f>P16/B16</f>
        <v>0.71899480728077736</v>
      </c>
      <c r="S16" s="36">
        <f>Q16/B16</f>
        <v>0.13073391518386424</v>
      </c>
      <c r="T16" s="30">
        <v>5801.1784669999997</v>
      </c>
      <c r="U16" s="30">
        <v>1646.1475878699998</v>
      </c>
      <c r="V16" s="36">
        <f>T16/B16</f>
        <v>0.71346432997171316</v>
      </c>
      <c r="W16" s="36">
        <f>U16/B16</f>
        <v>0.20245327608781205</v>
      </c>
      <c r="X16" s="30">
        <v>5704</v>
      </c>
      <c r="Y16" s="30">
        <v>2191</v>
      </c>
      <c r="Z16" s="36">
        <f>+X16/B16</f>
        <v>0.70151272906161599</v>
      </c>
      <c r="AA16" s="36">
        <f>+Y16/B16</f>
        <v>0.26946255073176734</v>
      </c>
      <c r="AB16" s="30">
        <v>5939.2705349999997</v>
      </c>
      <c r="AC16" s="30">
        <v>2698.1361255100001</v>
      </c>
      <c r="AD16" s="36">
        <f>+AB16/B16</f>
        <v>0.7304477352109211</v>
      </c>
      <c r="AE16" s="36">
        <f>+AC16/B16</f>
        <v>0.33183324628090027</v>
      </c>
    </row>
    <row r="17" spans="1:31" s="7" customFormat="1" ht="42" customHeight="1" x14ac:dyDescent="0.25">
      <c r="A17" s="19" t="s">
        <v>23</v>
      </c>
      <c r="B17" s="29">
        <v>3361</v>
      </c>
      <c r="C17" s="37">
        <v>7.0000000000000007E-2</v>
      </c>
      <c r="D17" s="30">
        <v>601.99876099999994</v>
      </c>
      <c r="E17" s="30">
        <v>0</v>
      </c>
      <c r="F17" s="36">
        <f>D17/B17</f>
        <v>0.17911299047902407</v>
      </c>
      <c r="G17" s="36">
        <f>E17/B17</f>
        <v>0</v>
      </c>
      <c r="H17" s="30">
        <v>656.87876100000005</v>
      </c>
      <c r="I17" s="30">
        <v>26.965727999999999</v>
      </c>
      <c r="J17" s="36">
        <f>H17/B17</f>
        <v>0.19544146414757516</v>
      </c>
      <c r="K17" s="36">
        <f>I17/B17</f>
        <v>8.0231264504611721E-3</v>
      </c>
      <c r="L17" s="30">
        <v>839.72310947000005</v>
      </c>
      <c r="M17" s="30">
        <v>77.582256000000001</v>
      </c>
      <c r="N17" s="36">
        <f>L17/B17</f>
        <v>0.24984323399880989</v>
      </c>
      <c r="O17" s="36">
        <f>M17/B17</f>
        <v>2.3083087176435584E-2</v>
      </c>
      <c r="P17" s="30">
        <v>1104.4332564700001</v>
      </c>
      <c r="Q17" s="30">
        <v>195.73992000000001</v>
      </c>
      <c r="R17" s="36">
        <f>P17/B17</f>
        <v>0.32860257556382033</v>
      </c>
      <c r="S17" s="36">
        <f>Q17/B17</f>
        <v>5.8238595656054749E-2</v>
      </c>
      <c r="T17" s="30">
        <v>1360.83351247</v>
      </c>
      <c r="U17" s="30">
        <v>361.84529800000001</v>
      </c>
      <c r="V17" s="36">
        <f>T17/B17</f>
        <v>0.40488947113061585</v>
      </c>
      <c r="W17" s="36">
        <f>U17/B17</f>
        <v>0.10766001130615889</v>
      </c>
      <c r="X17" s="30">
        <v>1379</v>
      </c>
      <c r="Y17" s="30">
        <v>438</v>
      </c>
      <c r="Z17" s="36">
        <f>+X17/B17</f>
        <v>0.41029455519190716</v>
      </c>
      <c r="AA17" s="36">
        <f>+Y17/B17</f>
        <v>0.13031835763165725</v>
      </c>
      <c r="AB17" s="30">
        <v>1591.2838893000001</v>
      </c>
      <c r="AC17" s="30">
        <v>768.62501283000006</v>
      </c>
      <c r="AD17" s="36">
        <f>+AB17/B17</f>
        <v>0.47345548625409106</v>
      </c>
      <c r="AE17" s="36">
        <f>+AC17/B17</f>
        <v>0.22868938197857783</v>
      </c>
    </row>
    <row r="18" spans="1:31" s="7" customFormat="1" ht="48.75" customHeight="1" x14ac:dyDescent="0.25">
      <c r="A18" s="19" t="s">
        <v>24</v>
      </c>
      <c r="B18" s="29">
        <v>1260</v>
      </c>
      <c r="C18" s="37">
        <v>2.5999999999999999E-2</v>
      </c>
      <c r="D18" s="30">
        <v>27.714576000000001</v>
      </c>
      <c r="E18" s="30">
        <v>0</v>
      </c>
      <c r="F18" s="36">
        <f>D18/B18</f>
        <v>2.1995695238095241E-2</v>
      </c>
      <c r="G18" s="36">
        <f>E18/B18</f>
        <v>0</v>
      </c>
      <c r="H18" s="30">
        <v>27.714576000000001</v>
      </c>
      <c r="I18" s="30">
        <v>0</v>
      </c>
      <c r="J18" s="36">
        <f>H18/B18</f>
        <v>2.1995695238095241E-2</v>
      </c>
      <c r="K18" s="36">
        <f>I18/B18</f>
        <v>0</v>
      </c>
      <c r="L18" s="30">
        <v>27.714576000000001</v>
      </c>
      <c r="M18" s="30">
        <v>27.714576000000001</v>
      </c>
      <c r="N18" s="36">
        <f>L18/B18</f>
        <v>2.1995695238095241E-2</v>
      </c>
      <c r="O18" s="36">
        <f>M18/B18</f>
        <v>2.1995695238095241E-2</v>
      </c>
      <c r="P18" s="30">
        <v>27.714576000000001</v>
      </c>
      <c r="Q18" s="30">
        <v>27.714576000000001</v>
      </c>
      <c r="R18" s="36">
        <f>P18/B18</f>
        <v>2.1995695238095241E-2</v>
      </c>
      <c r="S18" s="36">
        <f>Q18/B18</f>
        <v>2.1995695238095241E-2</v>
      </c>
      <c r="T18" s="30">
        <v>27.714576000000001</v>
      </c>
      <c r="U18" s="30">
        <v>27.714576000000001</v>
      </c>
      <c r="V18" s="36">
        <f>T18/B18</f>
        <v>2.1995695238095241E-2</v>
      </c>
      <c r="W18" s="36">
        <f>U18/B18</f>
        <v>2.1995695238095241E-2</v>
      </c>
      <c r="X18" s="30">
        <v>28</v>
      </c>
      <c r="Y18" s="30">
        <v>28</v>
      </c>
      <c r="Z18" s="36">
        <f>+X18/B18</f>
        <v>2.2222222222222223E-2</v>
      </c>
      <c r="AA18" s="36">
        <f>+Y18/B18</f>
        <v>2.2222222222222223E-2</v>
      </c>
      <c r="AB18" s="30">
        <v>94.348056</v>
      </c>
      <c r="AC18" s="30">
        <v>27.714576000000001</v>
      </c>
      <c r="AD18" s="36">
        <f>+AB18/B18</f>
        <v>7.4879409523809518E-2</v>
      </c>
      <c r="AE18" s="36">
        <f>+AC18/B18</f>
        <v>2.1995695238095241E-2</v>
      </c>
    </row>
    <row r="19" spans="1:31" ht="45" customHeight="1" x14ac:dyDescent="0.25">
      <c r="A19" s="45" t="s">
        <v>29</v>
      </c>
      <c r="B19" s="45"/>
    </row>
  </sheetData>
  <sheetProtection selectLockedCells="1"/>
  <mergeCells count="12">
    <mergeCell ref="AB5:AE5"/>
    <mergeCell ref="X5:AA5"/>
    <mergeCell ref="A19:B19"/>
    <mergeCell ref="A2:W4"/>
    <mergeCell ref="L5:O5"/>
    <mergeCell ref="P5:S5"/>
    <mergeCell ref="T5:W5"/>
    <mergeCell ref="A5:A6"/>
    <mergeCell ref="B5:B6"/>
    <mergeCell ref="C5:C6"/>
    <mergeCell ref="D5:G5"/>
    <mergeCell ref="H5:K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3FCA47EE78DA4D8E381B288F0B1A91" ma:contentTypeVersion="10" ma:contentTypeDescription="Crear nuevo documento." ma:contentTypeScope="" ma:versionID="2edc095bb8b6f06657e1d4b50531bc1a">
  <xsd:schema xmlns:xsd="http://www.w3.org/2001/XMLSchema" xmlns:xs="http://www.w3.org/2001/XMLSchema" xmlns:p="http://schemas.microsoft.com/office/2006/metadata/properties" xmlns:ns3="559ec1a2-13ee-4c96-b3bf-260cf952dacb" xmlns:ns4="32ab9999-8869-48b6-9aa5-e865c0354275" targetNamespace="http://schemas.microsoft.com/office/2006/metadata/properties" ma:root="true" ma:fieldsID="8d1b8b3e558fd031ada7f10d010ce452" ns3:_="" ns4:_="">
    <xsd:import namespace="559ec1a2-13ee-4c96-b3bf-260cf952dacb"/>
    <xsd:import namespace="32ab9999-8869-48b6-9aa5-e865c03542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ec1a2-13ee-4c96-b3bf-260cf952da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b9999-8869-48b6-9aa5-e865c035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2F8B5D-C7D7-4266-8B9A-6E0C4FA569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9ec1a2-13ee-4c96-b3bf-260cf952dacb"/>
    <ds:schemaRef ds:uri="32ab9999-8869-48b6-9aa5-e865c0354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4CB9E8-0971-4E29-BB56-92803295ED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A36E37-4B44-47F5-8945-9CED9AE48A75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32ab9999-8869-48b6-9aa5-e865c0354275"/>
    <ds:schemaRef ds:uri="http://purl.org/dc/dcmitype/"/>
    <ds:schemaRef ds:uri="http://purl.org/dc/elements/1.1/"/>
    <ds:schemaRef ds:uri="http://schemas.microsoft.com/office/infopath/2007/PartnerControls"/>
    <ds:schemaRef ds:uri="559ec1a2-13ee-4c96-b3bf-260cf952dac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presupuestal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Vottoj Lozano Cendales</cp:lastModifiedBy>
  <dcterms:created xsi:type="dcterms:W3CDTF">2019-06-27T20:07:09Z</dcterms:created>
  <dcterms:modified xsi:type="dcterms:W3CDTF">2021-08-06T23:21:48Z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0x010100993FCA47EE78DA4D8E381B288F0B1A91</vt:lpwstr>
  </property>
</Properties>
</file>