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med.mejia\JORGE HERRERA\RECIPROCAS CGN\2021\JUNIO\CGN\"/>
    </mc:Choice>
  </mc:AlternateContent>
  <bookViews>
    <workbookView xWindow="0" yWindow="0" windowWidth="17970" windowHeight="5520"/>
  </bookViews>
  <sheets>
    <sheet name="Reciprocas a junio 2021 " sheetId="1" r:id="rId1"/>
    <sheet name="UNP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L21" i="2" l="1"/>
  <c r="L20" i="2"/>
  <c r="L19" i="2"/>
  <c r="L18" i="2"/>
  <c r="L17" i="2"/>
  <c r="L16" i="2"/>
  <c r="E18" i="2" l="1"/>
  <c r="I16" i="2"/>
  <c r="I10" i="2"/>
  <c r="I5" i="2"/>
  <c r="G14" i="2"/>
  <c r="G16" i="2" s="1"/>
  <c r="E14" i="2"/>
  <c r="E16" i="2" s="1"/>
  <c r="F14" i="2"/>
  <c r="F16" i="2" s="1"/>
  <c r="D12" i="2"/>
  <c r="D5" i="2"/>
  <c r="I14" i="2" l="1"/>
</calcChain>
</file>

<file path=xl/sharedStrings.xml><?xml version="1.0" encoding="utf-8"?>
<sst xmlns="http://schemas.openxmlformats.org/spreadsheetml/2006/main" count="125" uniqueCount="98">
  <si>
    <t>Código Contable</t>
  </si>
  <si>
    <t>Nombre Cuenta Contable</t>
  </si>
  <si>
    <t>Nit</t>
  </si>
  <si>
    <t>Código de Consolidación (ECP)</t>
  </si>
  <si>
    <t>Nombre de la Entidad Contable Pública</t>
  </si>
  <si>
    <t>Saldo</t>
  </si>
  <si>
    <t>240102001</t>
  </si>
  <si>
    <t>Proyectos de inversión</t>
  </si>
  <si>
    <t>900475780</t>
  </si>
  <si>
    <t>923272419</t>
  </si>
  <si>
    <t>UNIDAD NACIONAL DE PROTECCION - UNP</t>
  </si>
  <si>
    <t>249051001</t>
  </si>
  <si>
    <t>Servicios públicos</t>
  </si>
  <si>
    <t>899999115</t>
  </si>
  <si>
    <t>234111001</t>
  </si>
  <si>
    <t>EMPRESA DE TELECOMUNICACIONES DE BOGOTA SA ESP PUDIENDO IDENTIFICARSE PARA TODOS LOS EFECTOS CON LA SIGLA ETB S.A. E.S.P.</t>
  </si>
  <si>
    <t>442803001</t>
  </si>
  <si>
    <t>Para gastos de funcionamiento</t>
  </si>
  <si>
    <t>800131648</t>
  </si>
  <si>
    <t>820200000</t>
  </si>
  <si>
    <t>FONDO UNICO DE TECNOLOGIAS DE LA INFORMACIÓN Y LAS COMUNICACIONES.</t>
  </si>
  <si>
    <t>470508</t>
  </si>
  <si>
    <t>Funcionamiento</t>
  </si>
  <si>
    <t>13-01-01-DT</t>
  </si>
  <si>
    <t>923272394</t>
  </si>
  <si>
    <t>TESORO NACIONAL</t>
  </si>
  <si>
    <t>470510</t>
  </si>
  <si>
    <t>Inversión</t>
  </si>
  <si>
    <t>472201</t>
  </si>
  <si>
    <t>Cruce de cuentas</t>
  </si>
  <si>
    <t>800197268</t>
  </si>
  <si>
    <t>910300000</t>
  </si>
  <si>
    <t>DIAN - RECAUDADOR</t>
  </si>
  <si>
    <t>899999001</t>
  </si>
  <si>
    <t>011300000</t>
  </si>
  <si>
    <t>MINISTERIO DE EDUCACION NACIONAL</t>
  </si>
  <si>
    <t>510401001</t>
  </si>
  <si>
    <t>Aportes al icbf</t>
  </si>
  <si>
    <t>899999239</t>
  </si>
  <si>
    <t>023900000</t>
  </si>
  <si>
    <t>INSTITUTO COLOMBIANO DE BIENESTAR FAMILIAR</t>
  </si>
  <si>
    <t>510402001</t>
  </si>
  <si>
    <t>Aportes al sena</t>
  </si>
  <si>
    <t>899999034</t>
  </si>
  <si>
    <t>026800000</t>
  </si>
  <si>
    <t>SERVICIO NACIONAL DE APRENDIZAJE</t>
  </si>
  <si>
    <t>510403001</t>
  </si>
  <si>
    <t>Aportes a la esap</t>
  </si>
  <si>
    <t>899999054</t>
  </si>
  <si>
    <t>022000000</t>
  </si>
  <si>
    <t>ESCUELA SUPERIOR DE ADMINISTRACION PUBLICA</t>
  </si>
  <si>
    <t>510404001</t>
  </si>
  <si>
    <t>Aportes a escuelas industriales e institutos técnicos</t>
  </si>
  <si>
    <t>511113001</t>
  </si>
  <si>
    <t>Vigilancia y seguridad</t>
  </si>
  <si>
    <t>511117001</t>
  </si>
  <si>
    <t>899999094</t>
  </si>
  <si>
    <t>234011001</t>
  </si>
  <si>
    <t>EMPRESA DE ACUEDUCTO Y ALCANTARILLADO DE BOGOTA - ESP</t>
  </si>
  <si>
    <t>800135729</t>
  </si>
  <si>
    <t>133076000</t>
  </si>
  <si>
    <t>EMPRESA DE RECURSOS TECNOLOGICOS S.A. E.S.P.</t>
  </si>
  <si>
    <t>511123001</t>
  </si>
  <si>
    <t>Comunicaciones y transporte</t>
  </si>
  <si>
    <t>900062917</t>
  </si>
  <si>
    <t>923269422</t>
  </si>
  <si>
    <t>SERVICIOS POSTALES NACIONALES S.A</t>
  </si>
  <si>
    <t>512011001</t>
  </si>
  <si>
    <t>Impuesto sobre vehículos automotores</t>
  </si>
  <si>
    <t>899999114</t>
  </si>
  <si>
    <t>112525000</t>
  </si>
  <si>
    <t>DEPARTAMENTO DE CUNDINAMARCA</t>
  </si>
  <si>
    <t>899999061</t>
  </si>
  <si>
    <t>210111001</t>
  </si>
  <si>
    <t>BOGOTA DISTRITO CAPITAL</t>
  </si>
  <si>
    <t>890399024</t>
  </si>
  <si>
    <t>GOBERNACION DEL VALLE</t>
  </si>
  <si>
    <t>572080</t>
  </si>
  <si>
    <t>Recaudos</t>
  </si>
  <si>
    <t>CODIGO DE CONSOLIDACION 013900000</t>
  </si>
  <si>
    <t>CAMARA DE REPRESENTANTES - OPERACIONES RECIPROCAS TRIMESTRE ABRIL - JUNIO DE 2021.</t>
  </si>
  <si>
    <t>VALOR BRUTO UNP A MARZO</t>
  </si>
  <si>
    <t xml:space="preserve">IVA </t>
  </si>
  <si>
    <t>RETEFUENTE</t>
  </si>
  <si>
    <t>RETEICA</t>
  </si>
  <si>
    <t>TOTAL DEDUCCIONES</t>
  </si>
  <si>
    <t>VALOR GASTO NETO UNP A MARZO</t>
  </si>
  <si>
    <t>ABRIL PAGO DE MARZO DE 2021</t>
  </si>
  <si>
    <t>MAYO PAGO DE ABRIL DE 2021</t>
  </si>
  <si>
    <t>JUNIO PAGO DE MAYO DE 2021</t>
  </si>
  <si>
    <t>VALOR BRUTO UNP A ABRIL</t>
  </si>
  <si>
    <t>VALOR BRUTO UNP A MAYO</t>
  </si>
  <si>
    <t>a junio</t>
  </si>
  <si>
    <t>a marzo</t>
  </si>
  <si>
    <t>total</t>
  </si>
  <si>
    <t>deducciones a marzo</t>
  </si>
  <si>
    <t>deducciones a junio</t>
  </si>
  <si>
    <t>valor bruto a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</si>
</sst>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10C0A]0.00;\(0.00\)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sz val="9"/>
      <color rgb="FF000000"/>
      <name val="Arial"/>
    </font>
    <font>
      <b/>
      <sz val="9"/>
      <color rgb="FF000000"/>
      <name val="Arial"/>
    </font>
    <font>
      <b/>
      <sz val="16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top" wrapText="1" readingOrder="1"/>
    </xf>
    <xf numFmtId="164" fontId="2" fillId="0" borderId="1" xfId="0" applyNumberFormat="1" applyFont="1" applyFill="1" applyBorder="1" applyAlignment="1">
      <alignment horizontal="center" vertical="top" wrapText="1" readingOrder="1"/>
    </xf>
    <xf numFmtId="0" fontId="2" fillId="0" borderId="1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vertical="top" wrapText="1" readingOrder="1"/>
    </xf>
    <xf numFmtId="0" fontId="3" fillId="3" borderId="1" xfId="0" applyNumberFormat="1" applyFont="1" applyFill="1" applyBorder="1" applyAlignment="1">
      <alignment horizontal="center" vertical="top" wrapText="1" readingOrder="1"/>
    </xf>
    <xf numFmtId="0" fontId="1" fillId="3" borderId="2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0" fontId="5" fillId="2" borderId="0" xfId="0" applyFont="1" applyFill="1" applyBorder="1" applyAlignment="1">
      <alignment horizontal="center" wrapText="1"/>
    </xf>
    <xf numFmtId="43" fontId="5" fillId="3" borderId="0" xfId="1" applyFont="1" applyFill="1" applyBorder="1"/>
    <xf numFmtId="43" fontId="5" fillId="0" borderId="0" xfId="1" applyFont="1" applyFill="1" applyBorder="1"/>
    <xf numFmtId="43" fontId="5" fillId="0" borderId="0" xfId="0" applyNumberFormat="1" applyFont="1" applyFill="1" applyBorder="1"/>
    <xf numFmtId="43" fontId="7" fillId="3" borderId="0" xfId="1" applyFont="1" applyFill="1" applyBorder="1"/>
    <xf numFmtId="43" fontId="5" fillId="2" borderId="0" xfId="0" applyNumberFormat="1" applyFont="1" applyFill="1" applyBorder="1"/>
    <xf numFmtId="0" fontId="8" fillId="0" borderId="0" xfId="0" applyFont="1" applyFill="1" applyBorder="1"/>
    <xf numFmtId="43" fontId="8" fillId="0" borderId="0" xfId="0" applyNumberFormat="1" applyFont="1" applyFill="1" applyBorder="1"/>
    <xf numFmtId="43" fontId="8" fillId="2" borderId="0" xfId="0" applyNumberFormat="1" applyFont="1" applyFill="1" applyBorder="1"/>
    <xf numFmtId="0" fontId="7" fillId="0" borderId="0" xfId="0" applyFont="1" applyFill="1" applyBorder="1"/>
    <xf numFmtId="0" fontId="2" fillId="4" borderId="1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 vertical="top" wrapText="1" readingOrder="1"/>
    </xf>
    <xf numFmtId="0" fontId="5" fillId="2" borderId="0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med.mejia/JORGE%20HERRERA/RECIPROCAS%20CGN/2021/MARZO/CGN/Operaciones%20Reciprocas%20Convergencia%20a%20marzo%20d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IPROCAS CGN A MARZO 2021"/>
      <sheetName val="UNP"/>
    </sheetNames>
    <sheetDataSet>
      <sheetData sheetId="0" refreshError="1"/>
      <sheetData sheetId="1">
        <row r="16">
          <cell r="I16">
            <v>749842131</v>
          </cell>
        </row>
        <row r="18">
          <cell r="E18">
            <v>6952178734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27"/>
  <sheetViews>
    <sheetView showGridLines="0" tabSelected="1" workbookViewId="0">
      <selection activeCell="C24" sqref="C24:D24"/>
    </sheetView>
  </sheetViews>
  <sheetFormatPr baseColWidth="10" defaultRowHeight="15"/>
  <cols>
    <col min="1" max="1" width="1" customWidth="1"/>
    <col min="2" max="2" width="15.5703125" customWidth="1"/>
    <col min="3" max="3" width="14" customWidth="1"/>
    <col min="4" max="4" width="2.140625" customWidth="1"/>
    <col min="5" max="5" width="2" customWidth="1"/>
    <col min="6" max="6" width="13.28515625" customWidth="1"/>
    <col min="7" max="7" width="15.28515625" customWidth="1"/>
    <col min="8" max="8" width="19.7109375" customWidth="1"/>
    <col min="9" max="9" width="21.140625" customWidth="1"/>
    <col min="10" max="10" width="0" hidden="1" customWidth="1"/>
    <col min="11" max="11" width="82.85546875" customWidth="1"/>
  </cols>
  <sheetData>
    <row r="3" spans="2:9" ht="45.75" customHeight="1">
      <c r="B3" s="5" t="s">
        <v>80</v>
      </c>
      <c r="C3" s="5"/>
      <c r="D3" s="5"/>
      <c r="E3" s="5"/>
      <c r="F3" s="5"/>
      <c r="G3" s="5"/>
      <c r="H3" s="5"/>
      <c r="I3" s="22"/>
    </row>
    <row r="4" spans="2:9">
      <c r="B4" s="22"/>
      <c r="C4" s="22"/>
      <c r="D4" s="22"/>
      <c r="E4" s="22"/>
      <c r="F4" s="22"/>
      <c r="G4" s="22"/>
      <c r="H4" s="22"/>
      <c r="I4" s="22"/>
    </row>
    <row r="5" spans="2:9" ht="16.5">
      <c r="B5" s="5" t="s">
        <v>79</v>
      </c>
      <c r="C5" s="6"/>
      <c r="D5" s="6"/>
      <c r="E5" s="6"/>
      <c r="F5" s="6"/>
      <c r="G5" s="6"/>
      <c r="H5" s="6"/>
      <c r="I5" s="22"/>
    </row>
    <row r="6" spans="2:9" ht="16.350000000000001" customHeight="1">
      <c r="B6" s="22"/>
      <c r="C6" s="22"/>
      <c r="D6" s="22"/>
      <c r="E6" s="22"/>
      <c r="F6" s="22"/>
      <c r="G6" s="22"/>
      <c r="H6" s="22"/>
      <c r="I6" s="22"/>
    </row>
    <row r="7" spans="2:9" ht="36">
      <c r="B7" s="7" t="s">
        <v>0</v>
      </c>
      <c r="C7" s="8" t="s">
        <v>1</v>
      </c>
      <c r="D7" s="9"/>
      <c r="E7" s="8" t="s">
        <v>2</v>
      </c>
      <c r="F7" s="9"/>
      <c r="G7" s="7" t="s">
        <v>3</v>
      </c>
      <c r="H7" s="7" t="s">
        <v>4</v>
      </c>
      <c r="I7" s="7" t="s">
        <v>5</v>
      </c>
    </row>
    <row r="8" spans="2:9" ht="28.5" customHeight="1">
      <c r="B8" s="1" t="s">
        <v>6</v>
      </c>
      <c r="C8" s="3" t="s">
        <v>7</v>
      </c>
      <c r="D8" s="4"/>
      <c r="E8" s="3" t="s">
        <v>8</v>
      </c>
      <c r="F8" s="4"/>
      <c r="G8" s="1" t="s">
        <v>9</v>
      </c>
      <c r="H8" s="21" t="s">
        <v>10</v>
      </c>
      <c r="I8" s="2">
        <v>3704836895</v>
      </c>
    </row>
    <row r="9" spans="2:9" ht="97.5" customHeight="1">
      <c r="B9" s="1" t="s">
        <v>11</v>
      </c>
      <c r="C9" s="3" t="s">
        <v>12</v>
      </c>
      <c r="D9" s="4"/>
      <c r="E9" s="3" t="s">
        <v>13</v>
      </c>
      <c r="F9" s="4"/>
      <c r="G9" s="1" t="s">
        <v>14</v>
      </c>
      <c r="H9" s="1" t="s">
        <v>15</v>
      </c>
      <c r="I9" s="2">
        <v>1375850132</v>
      </c>
    </row>
    <row r="10" spans="2:9" ht="50.25" customHeight="1">
      <c r="B10" s="1" t="s">
        <v>16</v>
      </c>
      <c r="C10" s="3" t="s">
        <v>17</v>
      </c>
      <c r="D10" s="4"/>
      <c r="E10" s="3" t="s">
        <v>18</v>
      </c>
      <c r="F10" s="4"/>
      <c r="G10" s="1" t="s">
        <v>19</v>
      </c>
      <c r="H10" s="1" t="s">
        <v>20</v>
      </c>
      <c r="I10" s="2">
        <v>8153400</v>
      </c>
    </row>
    <row r="11" spans="2:9">
      <c r="B11" s="1" t="s">
        <v>21</v>
      </c>
      <c r="C11" s="3" t="s">
        <v>22</v>
      </c>
      <c r="D11" s="4"/>
      <c r="E11" s="3" t="s">
        <v>23</v>
      </c>
      <c r="F11" s="4"/>
      <c r="G11" s="1" t="s">
        <v>24</v>
      </c>
      <c r="H11" s="1" t="s">
        <v>25</v>
      </c>
      <c r="I11" s="2">
        <v>151504215566.57999</v>
      </c>
    </row>
    <row r="12" spans="2:9">
      <c r="B12" s="1" t="s">
        <v>26</v>
      </c>
      <c r="C12" s="3" t="s">
        <v>27</v>
      </c>
      <c r="D12" s="4"/>
      <c r="E12" s="3" t="s">
        <v>23</v>
      </c>
      <c r="F12" s="4"/>
      <c r="G12" s="1" t="s">
        <v>24</v>
      </c>
      <c r="H12" s="1" t="s">
        <v>25</v>
      </c>
      <c r="I12" s="2">
        <v>17605227654</v>
      </c>
    </row>
    <row r="13" spans="2:9" ht="24">
      <c r="B13" s="1" t="s">
        <v>28</v>
      </c>
      <c r="C13" s="3" t="s">
        <v>29</v>
      </c>
      <c r="D13" s="4"/>
      <c r="E13" s="3" t="s">
        <v>30</v>
      </c>
      <c r="F13" s="4"/>
      <c r="G13" s="1" t="s">
        <v>31</v>
      </c>
      <c r="H13" s="1" t="s">
        <v>32</v>
      </c>
      <c r="I13" s="2">
        <v>12016289000</v>
      </c>
    </row>
    <row r="14" spans="2:9" ht="36">
      <c r="B14" s="1" t="s">
        <v>28</v>
      </c>
      <c r="C14" s="3" t="s">
        <v>29</v>
      </c>
      <c r="D14" s="4"/>
      <c r="E14" s="3" t="s">
        <v>33</v>
      </c>
      <c r="F14" s="4"/>
      <c r="G14" s="1" t="s">
        <v>34</v>
      </c>
      <c r="H14" s="1" t="s">
        <v>35</v>
      </c>
      <c r="I14" s="2">
        <v>578711</v>
      </c>
    </row>
    <row r="15" spans="2:9" ht="38.25" customHeight="1">
      <c r="B15" s="1" t="s">
        <v>36</v>
      </c>
      <c r="C15" s="3" t="s">
        <v>37</v>
      </c>
      <c r="D15" s="4"/>
      <c r="E15" s="3" t="s">
        <v>38</v>
      </c>
      <c r="F15" s="4"/>
      <c r="G15" s="1" t="s">
        <v>39</v>
      </c>
      <c r="H15" s="1" t="s">
        <v>40</v>
      </c>
      <c r="I15" s="2">
        <v>2097578500</v>
      </c>
    </row>
    <row r="16" spans="2:9" ht="27" customHeight="1">
      <c r="B16" s="1" t="s">
        <v>41</v>
      </c>
      <c r="C16" s="3" t="s">
        <v>42</v>
      </c>
      <c r="D16" s="4"/>
      <c r="E16" s="3" t="s">
        <v>43</v>
      </c>
      <c r="F16" s="4"/>
      <c r="G16" s="1" t="s">
        <v>44</v>
      </c>
      <c r="H16" s="1" t="s">
        <v>45</v>
      </c>
      <c r="I16" s="2">
        <v>349916000</v>
      </c>
    </row>
    <row r="17" spans="2:9" ht="39.75" customHeight="1">
      <c r="B17" s="1" t="s">
        <v>46</v>
      </c>
      <c r="C17" s="3" t="s">
        <v>47</v>
      </c>
      <c r="D17" s="4"/>
      <c r="E17" s="3" t="s">
        <v>48</v>
      </c>
      <c r="F17" s="4"/>
      <c r="G17" s="1" t="s">
        <v>49</v>
      </c>
      <c r="H17" s="1" t="s">
        <v>50</v>
      </c>
      <c r="I17" s="2">
        <v>485246500</v>
      </c>
    </row>
    <row r="18" spans="2:9" ht="36">
      <c r="B18" s="1" t="s">
        <v>51</v>
      </c>
      <c r="C18" s="3" t="s">
        <v>52</v>
      </c>
      <c r="D18" s="4"/>
      <c r="E18" s="3" t="s">
        <v>33</v>
      </c>
      <c r="F18" s="4"/>
      <c r="G18" s="1" t="s">
        <v>34</v>
      </c>
      <c r="H18" s="1" t="s">
        <v>35</v>
      </c>
      <c r="I18" s="2">
        <v>564081400</v>
      </c>
    </row>
    <row r="19" spans="2:9" ht="24">
      <c r="B19" s="1" t="s">
        <v>53</v>
      </c>
      <c r="C19" s="3" t="s">
        <v>54</v>
      </c>
      <c r="D19" s="4"/>
      <c r="E19" s="3" t="s">
        <v>8</v>
      </c>
      <c r="F19" s="4"/>
      <c r="G19" s="1" t="s">
        <v>9</v>
      </c>
      <c r="H19" s="21" t="s">
        <v>10</v>
      </c>
      <c r="I19" s="23">
        <v>18033578756</v>
      </c>
    </row>
    <row r="20" spans="2:9" ht="48">
      <c r="B20" s="1" t="s">
        <v>55</v>
      </c>
      <c r="C20" s="3" t="s">
        <v>12</v>
      </c>
      <c r="D20" s="4"/>
      <c r="E20" s="3" t="s">
        <v>56</v>
      </c>
      <c r="F20" s="4"/>
      <c r="G20" s="1" t="s">
        <v>57</v>
      </c>
      <c r="H20" s="1" t="s">
        <v>58</v>
      </c>
      <c r="I20" s="2">
        <v>28227700</v>
      </c>
    </row>
    <row r="21" spans="2:9" ht="48">
      <c r="B21" s="1" t="s">
        <v>55</v>
      </c>
      <c r="C21" s="3" t="s">
        <v>12</v>
      </c>
      <c r="D21" s="4"/>
      <c r="E21" s="3" t="s">
        <v>59</v>
      </c>
      <c r="F21" s="4"/>
      <c r="G21" s="1" t="s">
        <v>60</v>
      </c>
      <c r="H21" s="1" t="s">
        <v>61</v>
      </c>
      <c r="I21" s="2">
        <v>5098030101</v>
      </c>
    </row>
    <row r="22" spans="2:9" ht="27" customHeight="1">
      <c r="B22" s="1" t="s">
        <v>62</v>
      </c>
      <c r="C22" s="3" t="s">
        <v>63</v>
      </c>
      <c r="D22" s="4"/>
      <c r="E22" s="3" t="s">
        <v>64</v>
      </c>
      <c r="F22" s="4"/>
      <c r="G22" s="1" t="s">
        <v>65</v>
      </c>
      <c r="H22" s="1" t="s">
        <v>66</v>
      </c>
      <c r="I22" s="2">
        <v>8153400</v>
      </c>
    </row>
    <row r="23" spans="2:9" ht="27" customHeight="1">
      <c r="B23" s="1" t="s">
        <v>67</v>
      </c>
      <c r="C23" s="3" t="s">
        <v>68</v>
      </c>
      <c r="D23" s="4"/>
      <c r="E23" s="3" t="s">
        <v>69</v>
      </c>
      <c r="F23" s="4"/>
      <c r="G23" s="1" t="s">
        <v>70</v>
      </c>
      <c r="H23" s="1" t="s">
        <v>71</v>
      </c>
      <c r="I23" s="2">
        <v>1955200</v>
      </c>
    </row>
    <row r="24" spans="2:9" ht="24">
      <c r="B24" s="1" t="s">
        <v>67</v>
      </c>
      <c r="C24" s="3" t="s">
        <v>68</v>
      </c>
      <c r="D24" s="4"/>
      <c r="E24" s="3" t="s">
        <v>72</v>
      </c>
      <c r="F24" s="4"/>
      <c r="G24" s="1" t="s">
        <v>73</v>
      </c>
      <c r="H24" s="1" t="s">
        <v>74</v>
      </c>
      <c r="I24" s="2">
        <v>9162000</v>
      </c>
    </row>
    <row r="25" spans="2:9" ht="24">
      <c r="B25" s="1" t="s">
        <v>67</v>
      </c>
      <c r="C25" s="3" t="s">
        <v>68</v>
      </c>
      <c r="D25" s="4"/>
      <c r="E25" s="3" t="s">
        <v>75</v>
      </c>
      <c r="F25" s="4"/>
      <c r="G25" s="1"/>
      <c r="H25" s="1" t="s">
        <v>76</v>
      </c>
      <c r="I25" s="2">
        <v>714350</v>
      </c>
    </row>
    <row r="26" spans="2:9">
      <c r="B26" s="1" t="s">
        <v>77</v>
      </c>
      <c r="C26" s="3" t="s">
        <v>78</v>
      </c>
      <c r="D26" s="4"/>
      <c r="E26" s="3" t="s">
        <v>23</v>
      </c>
      <c r="F26" s="4"/>
      <c r="G26" s="1" t="s">
        <v>24</v>
      </c>
      <c r="H26" s="1" t="s">
        <v>25</v>
      </c>
      <c r="I26" s="2">
        <v>369831695</v>
      </c>
    </row>
    <row r="27" spans="2:9" ht="0" hidden="1" customHeight="1"/>
  </sheetData>
  <mergeCells count="42">
    <mergeCell ref="C8:D8"/>
    <mergeCell ref="E8:F8"/>
    <mergeCell ref="B3:H3"/>
    <mergeCell ref="B5:H5"/>
    <mergeCell ref="C7:D7"/>
    <mergeCell ref="E7:F7"/>
    <mergeCell ref="C11:D11"/>
    <mergeCell ref="E11:F11"/>
    <mergeCell ref="C9:D9"/>
    <mergeCell ref="E9:F9"/>
    <mergeCell ref="C10:D10"/>
    <mergeCell ref="E10:F10"/>
    <mergeCell ref="C13:D13"/>
    <mergeCell ref="E13:F13"/>
    <mergeCell ref="C14:D14"/>
    <mergeCell ref="E14:F14"/>
    <mergeCell ref="C12:D12"/>
    <mergeCell ref="E12:F12"/>
    <mergeCell ref="C17:D17"/>
    <mergeCell ref="E17:F17"/>
    <mergeCell ref="C15:D15"/>
    <mergeCell ref="E15:F15"/>
    <mergeCell ref="C16:D16"/>
    <mergeCell ref="E16:F16"/>
    <mergeCell ref="C20:D20"/>
    <mergeCell ref="E20:F20"/>
    <mergeCell ref="C19:D19"/>
    <mergeCell ref="E19:F19"/>
    <mergeCell ref="C18:D18"/>
    <mergeCell ref="E18:F18"/>
    <mergeCell ref="C22:D22"/>
    <mergeCell ref="E22:F22"/>
    <mergeCell ref="C21:D21"/>
    <mergeCell ref="E21:F21"/>
    <mergeCell ref="C26:D26"/>
    <mergeCell ref="E26:F26"/>
    <mergeCell ref="C23:D23"/>
    <mergeCell ref="E23:F23"/>
    <mergeCell ref="C24:D24"/>
    <mergeCell ref="E24:F24"/>
    <mergeCell ref="C25:D25"/>
    <mergeCell ref="E25:F25"/>
  </mergeCells>
  <pageMargins left="0.39370078740157483" right="0.39370078740157483" top="0.39370078740157483" bottom="0.82677165354330717" header="0.39370078740157483" footer="0.39370078740157483"/>
  <pageSetup scale="90" orientation="portrait" r:id="rId1"/>
  <headerFooter alignWithMargins="0">
    <oddFooter>&amp;C&amp;"Arial,Regular"&amp;8 Página 
&amp;"-,Regular"&amp;P &amp;R&amp;"Arial,Regular"&amp;8 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22"/>
  <sheetViews>
    <sheetView topLeftCell="C1" workbookViewId="0">
      <selection activeCell="I23" sqref="I23"/>
    </sheetView>
  </sheetViews>
  <sheetFormatPr baseColWidth="10" defaultRowHeight="15"/>
  <cols>
    <col min="1" max="3" width="11.42578125" style="10"/>
    <col min="4" max="4" width="33.28515625" style="10" customWidth="1"/>
    <col min="5" max="5" width="17.85546875" style="10" bestFit="1" customWidth="1"/>
    <col min="6" max="6" width="15.140625" style="10" customWidth="1"/>
    <col min="7" max="7" width="14.140625" style="10" bestFit="1" customWidth="1"/>
    <col min="8" max="8" width="17" style="10" customWidth="1"/>
    <col min="9" max="9" width="15.140625" style="10" bestFit="1" customWidth="1"/>
    <col min="10" max="10" width="11.42578125" style="10"/>
    <col min="11" max="11" width="21" style="10" customWidth="1"/>
    <col min="12" max="12" width="29.28515625" style="10" customWidth="1"/>
    <col min="13" max="13" width="16.140625" style="10" customWidth="1"/>
    <col min="14" max="16384" width="11.42578125" style="10"/>
  </cols>
  <sheetData>
    <row r="3" spans="4:12">
      <c r="E3" s="11" t="s">
        <v>87</v>
      </c>
      <c r="F3" s="11"/>
      <c r="G3" s="11"/>
    </row>
    <row r="4" spans="4:12">
      <c r="D4" s="10" t="s">
        <v>81</v>
      </c>
      <c r="E4" s="10" t="s">
        <v>82</v>
      </c>
      <c r="F4" s="10" t="s">
        <v>83</v>
      </c>
      <c r="G4" s="10" t="s">
        <v>84</v>
      </c>
    </row>
    <row r="5" spans="4:12">
      <c r="D5" s="12">
        <f>3867000000+75463170</f>
        <v>3942463170</v>
      </c>
      <c r="E5" s="13">
        <v>94420336</v>
      </c>
      <c r="F5" s="13">
        <v>132519770</v>
      </c>
      <c r="G5" s="13">
        <v>32003525</v>
      </c>
      <c r="I5" s="14">
        <f>+E5+F5+G5</f>
        <v>258943631</v>
      </c>
    </row>
    <row r="7" spans="4:12">
      <c r="D7" s="10" t="s">
        <v>90</v>
      </c>
    </row>
    <row r="8" spans="4:12">
      <c r="D8" s="15">
        <v>3026299252</v>
      </c>
      <c r="E8" s="11" t="s">
        <v>88</v>
      </c>
      <c r="F8" s="11"/>
      <c r="G8" s="11"/>
    </row>
    <row r="9" spans="4:12">
      <c r="D9" s="16"/>
      <c r="E9" s="10" t="s">
        <v>82</v>
      </c>
      <c r="F9" s="10" t="s">
        <v>83</v>
      </c>
      <c r="G9" s="10" t="s">
        <v>84</v>
      </c>
    </row>
    <row r="10" spans="4:12">
      <c r="E10" s="13">
        <v>72478596</v>
      </c>
      <c r="F10" s="13">
        <v>101724345</v>
      </c>
      <c r="G10" s="13">
        <v>24566429</v>
      </c>
      <c r="I10" s="14">
        <f>+E10+F10+G10</f>
        <v>198769370</v>
      </c>
    </row>
    <row r="11" spans="4:12">
      <c r="D11" s="10" t="s">
        <v>91</v>
      </c>
    </row>
    <row r="12" spans="4:12">
      <c r="D12" s="15">
        <f>165279091+3800000000+926357489</f>
        <v>4891636580</v>
      </c>
      <c r="E12" s="11" t="s">
        <v>89</v>
      </c>
      <c r="F12" s="11"/>
      <c r="G12" s="11"/>
    </row>
    <row r="13" spans="4:12">
      <c r="D13" s="16"/>
      <c r="E13" s="10" t="s">
        <v>82</v>
      </c>
      <c r="F13" s="10" t="s">
        <v>83</v>
      </c>
      <c r="G13" s="10" t="s">
        <v>84</v>
      </c>
    </row>
    <row r="14" spans="4:12">
      <c r="E14" s="13">
        <f>133286692+22185873</f>
        <v>155472565</v>
      </c>
      <c r="F14" s="13">
        <f>94966768+31138067</f>
        <v>126104835</v>
      </c>
      <c r="G14" s="13">
        <f>32188736+7519843</f>
        <v>39708579</v>
      </c>
      <c r="I14" s="14">
        <f>+E14+F14+G14</f>
        <v>321285979</v>
      </c>
    </row>
    <row r="16" spans="4:12">
      <c r="D16" s="17" t="s">
        <v>85</v>
      </c>
      <c r="E16" s="18">
        <f>+E14+E10+E5</f>
        <v>322371497</v>
      </c>
      <c r="F16" s="18">
        <f t="shared" ref="F16:G16" si="0">+F14+F10+F5</f>
        <v>360348950</v>
      </c>
      <c r="G16" s="18">
        <f t="shared" si="0"/>
        <v>96278533</v>
      </c>
      <c r="I16" s="14">
        <f>SUM(I5:I14)</f>
        <v>778998980</v>
      </c>
      <c r="K16" s="10" t="s">
        <v>92</v>
      </c>
      <c r="L16" s="14">
        <f>+E18</f>
        <v>11081400022</v>
      </c>
    </row>
    <row r="17" spans="4:12">
      <c r="H17" s="14"/>
      <c r="K17" s="10" t="s">
        <v>93</v>
      </c>
      <c r="L17" s="14">
        <f>+[1]UNP!$E$18</f>
        <v>6952178734</v>
      </c>
    </row>
    <row r="18" spans="4:12">
      <c r="D18" s="17" t="s">
        <v>86</v>
      </c>
      <c r="E18" s="19">
        <f>+D5+D8+D12-E16-F16-G16</f>
        <v>11081400022</v>
      </c>
      <c r="I18" s="14"/>
      <c r="K18" s="10" t="s">
        <v>94</v>
      </c>
      <c r="L18" s="14">
        <f>SUM(L16:L17)</f>
        <v>18033578756</v>
      </c>
    </row>
    <row r="19" spans="4:12">
      <c r="K19" s="10" t="s">
        <v>96</v>
      </c>
      <c r="L19" s="14">
        <f>+I16</f>
        <v>778998980</v>
      </c>
    </row>
    <row r="20" spans="4:12">
      <c r="K20" s="10" t="s">
        <v>95</v>
      </c>
      <c r="L20" s="14">
        <f>+[1]UNP!$I$16</f>
        <v>749842131</v>
      </c>
    </row>
    <row r="21" spans="4:12">
      <c r="D21" s="14"/>
      <c r="H21" s="20"/>
      <c r="K21" s="24" t="s">
        <v>97</v>
      </c>
      <c r="L21" s="16">
        <f>SUM(L18:L20)</f>
        <v>19562419867</v>
      </c>
    </row>
    <row r="22" spans="4:12">
      <c r="D22" s="14"/>
      <c r="H22" s="20"/>
    </row>
  </sheetData>
  <mergeCells count="3">
    <mergeCell ref="E3:G3"/>
    <mergeCell ref="E8:G8"/>
    <mergeCell ref="E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Reciprocas a junio 2021 </vt:lpstr>
      <vt:lpstr>UNP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Omed Mejia Moreno</dc:creator>
  <cp:lastModifiedBy>Omed Mejia Moreno</cp:lastModifiedBy>
  <cp:lastPrinted>2021-07-14T20:45:59Z</cp:lastPrinted>
  <dcterms:created xsi:type="dcterms:W3CDTF">2021-07-14T14:42:47Z</dcterms:created>
  <dcterms:modified xsi:type="dcterms:W3CDTF">2021-07-14T20:54:05Z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