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aneth.castaneda\Documents\Documents\CUATRENIO 2018-2022\LEGISLATURA 2018 -2019\PROPOSICIONES 2018-2019\PROPOSICION No. 16 DEL 18 DE SEPTIEMBRE DE 2018\"/>
    </mc:Choice>
  </mc:AlternateContent>
  <bookViews>
    <workbookView xWindow="0" yWindow="0" windowWidth="24000" windowHeight="10365" tabRatio="849"/>
  </bookViews>
  <sheets>
    <sheet name="PAS" sheetId="28" r:id="rId1"/>
    <sheet name="DPS" sheetId="13" r:id="rId2"/>
  </sheets>
  <externalReferences>
    <externalReference r:id="rId3"/>
  </externalReferences>
  <definedNames>
    <definedName name="_xlnm._FilterDatabase" localSheetId="0" hidden="1">PAS!$A$4:$CF$78</definedName>
  </definedNames>
  <calcPr calcId="179020"/>
  <fileRecoveryPr autoRecover="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AE28" i="28" l="1"/>
  <c r="AV28" i="28"/>
  <c r="AR28" i="28"/>
  <c r="AN28" i="28"/>
  <c r="AJ28" i="28"/>
  <c r="AF28" i="28"/>
  <c r="Y28" i="28"/>
  <c r="AJ19" i="28"/>
  <c r="AR19" i="28"/>
  <c r="AN19" i="28"/>
  <c r="AE11" i="28"/>
  <c r="AE8" i="28"/>
  <c r="AE6" i="28"/>
  <c r="AV19" i="28"/>
  <c r="Y44" i="28"/>
  <c r="AN20" i="28"/>
  <c r="AC20" i="28"/>
  <c r="AD20" i="28" s="1"/>
  <c r="AV20" i="28" s="1"/>
  <c r="AB10" i="28"/>
  <c r="AN10" i="28" s="1"/>
  <c r="AJ35" i="28"/>
  <c r="AB35" i="28"/>
  <c r="AC35" i="28" s="1"/>
  <c r="AR35" i="28" s="1"/>
  <c r="AN35" i="28"/>
  <c r="AE30" i="28"/>
  <c r="AE29" i="28"/>
  <c r="AE42" i="28"/>
  <c r="Y42" i="28"/>
  <c r="AE18" i="28"/>
  <c r="Y18" i="28"/>
  <c r="AF16" i="28"/>
  <c r="AA16" i="28"/>
  <c r="AJ16" i="28" s="1"/>
  <c r="Y78" i="28"/>
  <c r="Y77" i="28"/>
  <c r="AE72" i="28"/>
  <c r="Y72" i="28"/>
  <c r="AE71" i="28"/>
  <c r="Y71" i="28"/>
  <c r="Y65" i="28"/>
  <c r="AE41" i="28"/>
  <c r="AE22" i="28"/>
  <c r="AE21" i="28"/>
  <c r="Y21" i="28"/>
  <c r="AE24" i="28"/>
  <c r="AD23" i="28"/>
  <c r="AC23" i="28"/>
  <c r="AB23" i="28"/>
  <c r="AA23" i="28"/>
  <c r="AE43" i="28"/>
  <c r="Y43" i="28"/>
  <c r="AE26" i="28"/>
  <c r="Y26" i="28"/>
  <c r="AE67" i="28"/>
  <c r="AE68" i="28"/>
  <c r="AE13" i="28"/>
  <c r="AE73" i="28"/>
  <c r="AE27" i="28"/>
  <c r="Y27" i="28"/>
  <c r="AB16" i="28"/>
  <c r="AC16" i="28" s="1"/>
  <c r="AE19" i="28"/>
  <c r="AC10" i="28"/>
  <c r="AR10" i="28" s="1"/>
  <c r="AE23" i="28" l="1"/>
  <c r="AR16" i="28"/>
  <c r="AD16" i="28"/>
  <c r="AD10" i="28"/>
  <c r="AD35" i="28"/>
  <c r="AV35" i="28" s="1"/>
  <c r="AN16" i="28"/>
  <c r="AR20" i="28"/>
  <c r="AE20" i="28"/>
  <c r="AE16" i="28" l="1"/>
  <c r="AV16" i="28"/>
  <c r="AV10" i="28"/>
  <c r="AE10" i="28"/>
  <c r="AE35" i="28"/>
</calcChain>
</file>

<file path=xl/comments1.xml><?xml version="1.0" encoding="utf-8"?>
<comments xmlns="http://schemas.openxmlformats.org/spreadsheetml/2006/main">
  <authors>
    <author>Claudia Nayibe Rozo Uribe</author>
    <author>Schneider Charloth Mendieta Buitrago</author>
    <author>Grupo de Proyectos Especiales - Victimas</author>
    <author>Jonathan Ballesteros Vallejo</author>
    <author>Jorge Mario Bueno Ruge</author>
  </authors>
  <commentList>
    <comment ref="AA6" authorId="0" shapeId="0">
      <text>
        <r>
          <rPr>
            <b/>
            <sz val="9"/>
            <color indexed="81"/>
            <rFont val="Tahoma"/>
            <family val="2"/>
          </rPr>
          <t>Claudia Nayibe Rozo Uribe:</t>
        </r>
        <r>
          <rPr>
            <sz val="9"/>
            <color indexed="81"/>
            <rFont val="Tahoma"/>
            <family val="2"/>
          </rPr>
          <t xml:space="preserve">
estos valores se establecieron teniendo como base 4 asesoras con una dedicación del 15% de su tiempo al mes.</t>
        </r>
      </text>
    </comment>
    <comment ref="Y10" authorId="1" shapeId="0">
      <text>
        <r>
          <rPr>
            <b/>
            <sz val="9"/>
            <color indexed="81"/>
            <rFont val="Tahoma"/>
            <family val="2"/>
          </rPr>
          <t>Schneider Charloth Mendieta Buitrago:</t>
        </r>
        <r>
          <rPr>
            <sz val="9"/>
            <color indexed="81"/>
            <rFont val="Tahoma"/>
            <family val="2"/>
          </rPr>
          <t xml:space="preserve">
Meta acumulada: a 2021 se contara con40 Territorios donde se socializa la estrategia de prevención de la violencia sexual y atención en salud integral a sus víctimas, los cuales seran priorizados con la instancia del programa de prevención de violencias sexuales (Auto 009), las organizaciones de representantes de mujeres y el SNARIV.</t>
        </r>
      </text>
    </comment>
    <comment ref="H25" authorId="2" shapeId="0">
      <text>
        <r>
          <rPr>
            <b/>
            <sz val="9"/>
            <color indexed="81"/>
            <rFont val="Tahoma"/>
            <family val="2"/>
          </rPr>
          <t>Grupo de Proyectos Especiales - Victimas:</t>
        </r>
        <r>
          <rPr>
            <sz val="9"/>
            <color indexed="81"/>
            <rFont val="Tahoma"/>
            <family val="2"/>
          </rPr>
          <t xml:space="preserve">
La acción está numerada con 2,2,2, pero está dentro de la estrategia 2,1</t>
        </r>
      </text>
    </comment>
    <comment ref="AE27" authorId="2" shapeId="0">
      <text>
        <r>
          <rPr>
            <b/>
            <sz val="9"/>
            <color indexed="81"/>
            <rFont val="Tahoma"/>
            <family val="2"/>
          </rPr>
          <t>Grupo de Proyectos Especiales - Victimas:</t>
        </r>
        <r>
          <rPr>
            <sz val="9"/>
            <color indexed="81"/>
            <rFont val="Tahoma"/>
            <family val="2"/>
          </rPr>
          <t xml:space="preserve">
El total es para el periodo 2018-2021, no incluye 2017</t>
        </r>
      </text>
    </comment>
    <comment ref="BC35" authorId="2" shapeId="0">
      <text>
        <r>
          <rPr>
            <b/>
            <sz val="9"/>
            <color indexed="81"/>
            <rFont val="Tahoma"/>
            <family val="2"/>
          </rPr>
          <t>Grupo de Proyectos Especiales - Victimas:</t>
        </r>
        <r>
          <rPr>
            <sz val="9"/>
            <color indexed="81"/>
            <rFont val="Tahoma"/>
            <family val="2"/>
          </rPr>
          <t xml:space="preserve">
Este valor aparece reportado en la hoja de MinCIT pero no corresponde con los valores para los años reportados en el resumen de costos.</t>
        </r>
      </text>
    </comment>
    <comment ref="BB43" authorId="2" shapeId="0">
      <text>
        <r>
          <rPr>
            <b/>
            <sz val="9"/>
            <color indexed="81"/>
            <rFont val="Tahoma"/>
            <family val="2"/>
          </rPr>
          <t>Grupo de Proyectos Especiales - Victimas:</t>
        </r>
        <r>
          <rPr>
            <sz val="9"/>
            <color indexed="81"/>
            <rFont val="Tahoma"/>
            <family val="2"/>
          </rPr>
          <t xml:space="preserve">
Este número aparece en la hoja de Minjusticia como enlazado al año 2021, pero no hay más espacio para más fuentes de recursos y el valor no cuadra con la suma total reportada del costo para el año 2021.</t>
        </r>
      </text>
    </comment>
    <comment ref="Y45" authorId="1" shapeId="0">
      <text>
        <r>
          <rPr>
            <b/>
            <sz val="9"/>
            <color indexed="81"/>
            <rFont val="Tahoma"/>
            <family val="2"/>
          </rPr>
          <t xml:space="preserve">Con respecto a la meta es acumulada debido a que se mantiene  la atención a la misma mujer y no se pueden diferenciar.
La fuente de financiación no es ni de inversión ni de funcionamiento para la atencion  en salud mental a mujeres víctimas del conflicto armado. </t>
        </r>
        <r>
          <rPr>
            <sz val="9"/>
            <color indexed="81"/>
            <rFont val="Tahoma"/>
            <family val="2"/>
          </rPr>
          <t xml:space="preserve">
</t>
        </r>
      </text>
    </comment>
    <comment ref="AA45" authorId="1" shapeId="0">
      <text>
        <r>
          <rPr>
            <b/>
            <sz val="9"/>
            <color indexed="81"/>
            <rFont val="Tahoma"/>
            <family val="2"/>
          </rPr>
          <t>La fuente es La Unidad de pago por capitación (UPC) que es el valor anual que se reconoce por cada uno de los afiliados al sistema general de seguridad social en salud (SGSSS) para cubrir las prestaciones del Plan Obligatorio de Salud (POS), en los regímenes contributivo que corresponde a $746.046 anual y subsidiado que corresponde a $667.429 anual. Estos valores cubren la atención integral en salud por lo que es difícil estimar el valor especifico que se destinará a salud mental</t>
        </r>
        <r>
          <rPr>
            <sz val="9"/>
            <color indexed="81"/>
            <rFont val="Tahoma"/>
            <family val="2"/>
          </rPr>
          <t xml:space="preserve">
</t>
        </r>
      </text>
    </comment>
    <comment ref="AE56" authorId="2" shapeId="0">
      <text>
        <r>
          <rPr>
            <b/>
            <sz val="9"/>
            <color indexed="81"/>
            <rFont val="Tahoma"/>
            <family val="2"/>
          </rPr>
          <t>Grupo de Proyectos Especiales - Victimas:</t>
        </r>
        <r>
          <rPr>
            <sz val="9"/>
            <color indexed="81"/>
            <rFont val="Tahoma"/>
            <family val="2"/>
          </rPr>
          <t xml:space="preserve">
El total no equivale a la suma 2018-2021, no se sabe de donde sale esa cifra</t>
        </r>
      </text>
    </comment>
    <comment ref="AE57" authorId="2" shapeId="0">
      <text>
        <r>
          <rPr>
            <b/>
            <sz val="9"/>
            <color indexed="81"/>
            <rFont val="Tahoma"/>
            <family val="2"/>
          </rPr>
          <t>Grupo de Proyectos Especiales - Victimas:</t>
        </r>
        <r>
          <rPr>
            <sz val="9"/>
            <color indexed="81"/>
            <rFont val="Tahoma"/>
            <family val="2"/>
          </rPr>
          <t xml:space="preserve">
El total no equivale a la suma 2018-2021, no se sabe de donde sale esa cifra
¿</t>
        </r>
      </text>
    </comment>
    <comment ref="R65" authorId="3" shapeId="0">
      <text>
        <r>
          <rPr>
            <b/>
            <sz val="9"/>
            <color indexed="81"/>
            <rFont val="Tahoma"/>
            <family val="2"/>
          </rPr>
          <t>Jonathan Ballesteros Vallejo:</t>
        </r>
        <r>
          <rPr>
            <sz val="9"/>
            <color indexed="81"/>
            <rFont val="Tahoma"/>
            <family val="2"/>
          </rPr>
          <t xml:space="preserve">
Esta cifra es acumulada entre 2012 y jun2017 es decir es la linea base para la siguiente meta.</t>
        </r>
      </text>
    </comment>
    <comment ref="AA73" authorId="0" shapeId="0">
      <text>
        <r>
          <rPr>
            <b/>
            <sz val="9"/>
            <color indexed="81"/>
            <rFont val="Tahoma"/>
            <family val="2"/>
          </rPr>
          <t>Claudia Nayibe Rozo Uribe:</t>
        </r>
        <r>
          <rPr>
            <sz val="9"/>
            <color indexed="81"/>
            <rFont val="Tahoma"/>
            <family val="2"/>
          </rPr>
          <t xml:space="preserve">
este valor se determinó a partir del salario de 8 asesoras con dedicación de 10% del tiempo al mes en promedio</t>
        </r>
      </text>
    </comment>
    <comment ref="J74" authorId="0" shapeId="0">
      <text>
        <r>
          <rPr>
            <b/>
            <sz val="9"/>
            <color indexed="81"/>
            <rFont val="Tahoma"/>
            <family val="2"/>
          </rPr>
          <t>Claudia Nayibe Rozo Uribe:</t>
        </r>
        <r>
          <rPr>
            <sz val="9"/>
            <color indexed="81"/>
            <rFont val="Tahoma"/>
            <family val="2"/>
          </rPr>
          <t xml:space="preserve">
esta acció proponemos dejarla en cabeza de la CPDDHH- </t>
        </r>
      </text>
    </comment>
    <comment ref="Y74" authorId="2" shapeId="0">
      <text>
        <r>
          <rPr>
            <b/>
            <sz val="9"/>
            <color indexed="81"/>
            <rFont val="Tahoma"/>
            <family val="2"/>
          </rPr>
          <t>Grupo de Proyectos Especiales - Victimas:</t>
        </r>
        <r>
          <rPr>
            <sz val="9"/>
            <color indexed="81"/>
            <rFont val="Tahoma"/>
            <family val="2"/>
          </rPr>
          <t xml:space="preserve">
Todas las metas están en cero, excepto la final</t>
        </r>
      </text>
    </comment>
    <comment ref="H79" authorId="4" shapeId="0">
      <text>
        <r>
          <rPr>
            <b/>
            <sz val="9"/>
            <color indexed="81"/>
            <rFont val="Tahoma"/>
            <family val="2"/>
          </rPr>
          <t>Jorge Mario Bueno Ruge:</t>
        </r>
        <r>
          <rPr>
            <sz val="9"/>
            <color indexed="81"/>
            <rFont val="Tahoma"/>
            <family val="2"/>
          </rPr>
          <t xml:space="preserve">
Se propone incluir esta acción en articulación con el cumplimiento del Auto 092 de 2008 y el plan de acción que elaboró el Min Interior a partir de la propuesta realizada por las Mujeres Indígenas, donde la única acción de la entidad es esta,  toda vez que verificado con el Programa IRACA se puede reportar información del componente de Seguridad alimentaria y proyecto productivo. </t>
        </r>
      </text>
    </comment>
  </commentList>
</comments>
</file>

<file path=xl/sharedStrings.xml><?xml version="1.0" encoding="utf-8"?>
<sst xmlns="http://schemas.openxmlformats.org/spreadsheetml/2006/main" count="1252" uniqueCount="515">
  <si>
    <t>1. PLAN DE ACCIÓN</t>
  </si>
  <si>
    <t>2. SEGUIMIENTO A LA EJECUCIÓN DE LAS ACCIONES</t>
  </si>
  <si>
    <t>Responsable de la ejecución</t>
  </si>
  <si>
    <t>Tiempo de ejecución</t>
  </si>
  <si>
    <t>Indicador de cumplimiento</t>
  </si>
  <si>
    <t>Línea base</t>
  </si>
  <si>
    <t>Metas</t>
  </si>
  <si>
    <t>Costo de las acciones
(Millones de pesos)</t>
  </si>
  <si>
    <t>Recursos asignados para las acciones y sus fuentes
(Millones de pesos)</t>
  </si>
  <si>
    <t>Corte No. 01:
MM/AAAA</t>
  </si>
  <si>
    <t>Corte No. 02:
MM/AAAA</t>
  </si>
  <si>
    <t>Corte No. 03:
MM/AAAA</t>
  </si>
  <si>
    <t>Corte No. 04:
MM/AAAA</t>
  </si>
  <si>
    <t>Corte No. 05:
MM/AAAA</t>
  </si>
  <si>
    <t>Corte No. 06:
MM/AAAA</t>
  </si>
  <si>
    <t>Corte No. 07:
MM/AAAA</t>
  </si>
  <si>
    <t>Corte No. 08:
MM/AAAA</t>
  </si>
  <si>
    <t>Objetivo</t>
  </si>
  <si>
    <t>Importancia relativa del objetivo (%)</t>
  </si>
  <si>
    <t>Acción</t>
  </si>
  <si>
    <t>Año 2017</t>
  </si>
  <si>
    <t>Año 2018</t>
  </si>
  <si>
    <t>Año 2019</t>
  </si>
  <si>
    <t>Año 2020</t>
  </si>
  <si>
    <t>Año 2021</t>
  </si>
  <si>
    <t>Indicador</t>
  </si>
  <si>
    <t>Recursos</t>
  </si>
  <si>
    <t>acciones concertadas</t>
  </si>
  <si>
    <t>Comentario</t>
  </si>
  <si>
    <t>Fuente</t>
  </si>
  <si>
    <t>Estrategias</t>
  </si>
  <si>
    <t>Entidad</t>
  </si>
  <si>
    <t>Dirección/Subdirección/Grupo/Unidad</t>
  </si>
  <si>
    <t>Persona de contacto</t>
  </si>
  <si>
    <t>Correo electrónico</t>
  </si>
  <si>
    <t>Fecha de inicio</t>
  </si>
  <si>
    <t>Fecha de finalización</t>
  </si>
  <si>
    <t>Tipo</t>
  </si>
  <si>
    <t>Nombre</t>
  </si>
  <si>
    <t>Fórmula de cálculo</t>
  </si>
  <si>
    <t>Valor</t>
  </si>
  <si>
    <t>Año</t>
  </si>
  <si>
    <t>Meta
2017</t>
  </si>
  <si>
    <t>Meta
2018</t>
  </si>
  <si>
    <t>Meta
2019</t>
  </si>
  <si>
    <t>Meta
2020</t>
  </si>
  <si>
    <t>Meta
2021</t>
  </si>
  <si>
    <t>Meta
final</t>
  </si>
  <si>
    <t>Costo
2017</t>
  </si>
  <si>
    <t>Costo
2018</t>
  </si>
  <si>
    <t>Costo
2019</t>
  </si>
  <si>
    <t>Costo
2020</t>
  </si>
  <si>
    <t>Costo
2021</t>
  </si>
  <si>
    <t>Total</t>
  </si>
  <si>
    <t>Recursos 2017</t>
  </si>
  <si>
    <t>Fuente 1</t>
  </si>
  <si>
    <t>Fuente 2</t>
  </si>
  <si>
    <t>Recursos 2018</t>
  </si>
  <si>
    <t>Recursos 2019</t>
  </si>
  <si>
    <t>Recursos 2020</t>
  </si>
  <si>
    <t>Recursos  2020</t>
  </si>
  <si>
    <t>Recursos 2021</t>
  </si>
  <si>
    <t>Recursos  2021</t>
  </si>
  <si>
    <t>Avance acumulado</t>
  </si>
  <si>
    <t>% de avance</t>
  </si>
  <si>
    <t>% de cumplimiento acumulado de los objetivos</t>
  </si>
  <si>
    <t>x</t>
  </si>
  <si>
    <t>Reporta fuentes pero no costos</t>
  </si>
  <si>
    <t>NR</t>
  </si>
  <si>
    <t>1.1</t>
  </si>
  <si>
    <t>1.1.3Implementar estrategia  de prevención de reclutamiento, uso  y violencia sexual contra niñas y adolescentes en entidades territoriales</t>
  </si>
  <si>
    <t>Departamento Administrativo de la Presidencia de la República</t>
  </si>
  <si>
    <t xml:space="preserve">Consejería Presidencial para los derechos humanos. </t>
  </si>
  <si>
    <t>Camilo Correa</t>
  </si>
  <si>
    <t>Camilo Alberto Correa Figueroa &lt;camilocorrea@presidencia.gov.co&gt;</t>
  </si>
  <si>
    <t>Gestión</t>
  </si>
  <si>
    <t>Entidades territoriales con estrategia de prevención de reclutamiento, uso  y violencia sexual contra niñas y adolescentes implementada</t>
  </si>
  <si>
    <t xml:space="preserve">Sumatoria de entidades territoriales con la estrategia de prevención de reclutamiento, uso  y violencia sexual contra niñas y adolescentes  implementada </t>
  </si>
  <si>
    <t/>
  </si>
  <si>
    <t>funcionamiento</t>
  </si>
  <si>
    <t>inversión</t>
  </si>
  <si>
    <t>Ok</t>
  </si>
  <si>
    <t>Funcionamiento</t>
  </si>
  <si>
    <t xml:space="preserve">1.1.4 Implementar estrategias de prevención de violencia basada en género en Departamentos donde se presentan alertas tempranas con recomendaciones para la Consejería </t>
  </si>
  <si>
    <t>Consejería Presidencial para la equidad de la mujer</t>
  </si>
  <si>
    <t xml:space="preserve">Entidades territoriales con estrategias de prevención de violencia basada en género, implementadas. </t>
  </si>
  <si>
    <t>Sumatoria de estrategias de prevención de violencia basada en género implementadas en Departamentos</t>
  </si>
  <si>
    <t>Confirmar cifras en millones</t>
  </si>
  <si>
    <t>1.1.5 Vincular niñas y adolescentes víctimas del conflicto armado en espacios de promoción y prevención de vulneración de derechos</t>
  </si>
  <si>
    <t>Instituto Colombiano de Bienestar Familiar ICBF</t>
  </si>
  <si>
    <t>Dirección de Niñez y Adolescencia</t>
  </si>
  <si>
    <t>Juan Carlos Bolivar López
Katherin Manrique</t>
  </si>
  <si>
    <t xml:space="preserve">juan.bolivar@icbf.gov.co
katherin.manrique@icbf.gov.co
</t>
  </si>
  <si>
    <t>Producto</t>
  </si>
  <si>
    <t>Número de niñas y adolescentes víctimas del conflicto armado participantes en espacios de prevención integral de vulneración de derechos</t>
  </si>
  <si>
    <t>Sumatoria de niñas y adolescentes participantes en espacios de promoción y prevención de vulneración de derechos en todas sus modalidades y que son identificadas como victimas en los sistemas de información del ICBF</t>
  </si>
  <si>
    <t>Inversión
BPIN
2012011000127</t>
  </si>
  <si>
    <t>1.1.6 Fortalecer vínculos de cuidado mutuo e integración social a familias víctimas de desplazamiento con jefatura femenina.</t>
  </si>
  <si>
    <t>Dirección de Familias y Comunidades</t>
  </si>
  <si>
    <t>Resultado</t>
  </si>
  <si>
    <t xml:space="preserve">Número de Familias víctimas de desplazamiento, con jefatura femenina  con vínculos de ciudado mutuo e integración social fortalecidos </t>
  </si>
  <si>
    <t>(Sumatoria de Familias víctimas de desplazamiento con jefatura femenina con vículos de cuidado mutuo e integración social fortalecidos, que se encuentran  registradas en el RUV - Desplazamiento Forzado</t>
  </si>
  <si>
    <t xml:space="preserve">Inversión
BPIN
1004001230000 </t>
  </si>
  <si>
    <t xml:space="preserve">1.1 </t>
  </si>
  <si>
    <t>1.1.7 Capacitar a los miembros de la fuerza pública para la prevención de la violencia sexual en el marco del conflicto armado</t>
  </si>
  <si>
    <t xml:space="preserve">Ministerio de Defensa Nacional </t>
  </si>
  <si>
    <t>Ana Marta Miranda
Diana Elizabeth Castellanos</t>
  </si>
  <si>
    <t>ana.miranda@mindefensa.gov.co; diana.castellanos@mindefensa.gov.co</t>
  </si>
  <si>
    <t>Integrantes de la Fuerza Pública capacitados en prevención de violencia sexual en el marco del conflicto armado</t>
  </si>
  <si>
    <t>Sumatoria de integrantes de la fuerza pública capacitados
en prevención de violencia sexual</t>
  </si>
  <si>
    <t>Confirmar tipo de indicador y el código BPIN del proyecto reformulado</t>
  </si>
  <si>
    <t xml:space="preserve">1.1.8 Implementar estrategias  de prevención de violencias sexuales en el marco del conflicto armado en coordinación con municipios o distritos priorizados y con representantes de mujeres victimas de violencia sexual en el marco del conflicto armado. </t>
  </si>
  <si>
    <t>Ministerio de Salud y Protección Social</t>
  </si>
  <si>
    <t>Dirección de Promoción y Prevención- Grupo de Derechos Sexuales y Reproductivos.</t>
  </si>
  <si>
    <t>Mario Cruz</t>
  </si>
  <si>
    <t>mcruzv@minsalud.gov.co</t>
  </si>
  <si>
    <t>Municipios y/o Distritos con estrategias de prevención de violencias sexuales en el marco del conflicto armado implementadas.</t>
  </si>
  <si>
    <t>Sumatoria de municipios y/o distritos con estrategia de prevención de la violencia sexual implementada</t>
  </si>
  <si>
    <t xml:space="preserve">SGP
CÓdigo BPIN 201401100265 </t>
  </si>
  <si>
    <t>SGP 
No se tiene código BPIN porque estamos en reformulación de proyectos</t>
  </si>
  <si>
    <t>1.1.9 Brindar asistencia técnica  a los servidores públicos de los entes nacionales y territoriales en materia de promoción, prevención y divulgación del enfoque de género.</t>
  </si>
  <si>
    <t>Ministerio del Interior</t>
  </si>
  <si>
    <t>Dirección de Derechos Humanos</t>
  </si>
  <si>
    <t>Jonnatha Ivonne González Rodríguez</t>
  </si>
  <si>
    <t>ivonne.gonzalez@mininterior.gov.co</t>
  </si>
  <si>
    <t>Asistencias técnicas a servidores públicos de los entes territoriales</t>
  </si>
  <si>
    <t>Sumatoria de asistencias técnicas realizadas</t>
  </si>
  <si>
    <t>37-01-01-A-3-1-1-33 SEGUIMIENTO AL CUMPLIMIENTO DE LA SENTENCIA T-025 DE 2004 POBLACION DESPLAZADA</t>
  </si>
  <si>
    <t>Confirmar cifras en millones, línea báse y fuente del último año</t>
  </si>
  <si>
    <t>1.2</t>
  </si>
  <si>
    <r>
      <t xml:space="preserve">1.2.1 </t>
    </r>
    <r>
      <rPr>
        <sz val="11"/>
        <color theme="9"/>
        <rFont val="Arial Narrow"/>
        <family val="2"/>
      </rPr>
      <t>Brindar medidas de protección a mujeres víctimas de violencia sexual en el marco del conflicto armado teniendo en consideración su vulnerabilidad específica.</t>
    </r>
  </si>
  <si>
    <t>Fiscalía General de la Nación</t>
  </si>
  <si>
    <t>DIRECCIÓN NACIONAL DE PROTECCIÓN Y ASISTENCIA</t>
  </si>
  <si>
    <t>Pamela Valdés pineda</t>
  </si>
  <si>
    <t>pamela.valdes@fiscalia.gov.co</t>
  </si>
  <si>
    <t xml:space="preserve">Porcentaje de mujeres víctimas de violencia sexual en el marco del conflicto armado con riesgo extraordinario que dieron consentimiento para ser valoradas por el Programa de Protección bajo parámetros de la ley 975 de 2005, con medidas de protección y medidas complementarias implementadas.  </t>
  </si>
  <si>
    <t>(Mujeres víctimas de violencia sexual en el marco del conflicto armado con riesgo extraordinario que dieron consentimiento para ser valoradas por el programa de protección bajo parámetros de la Ley 975 de 2005, con medidas de protección y medidas complementarias implementadas / mujeres víctimas de violencia sexual en el marco del conflicto armado que bajo consentimiento fueron evaluadas con riesgo extraordinario por la FGN bajo parámetros de la Ley 975 de 2005)*100</t>
  </si>
  <si>
    <t>El tiempo de ejecución no corresponde a los años costeados. Confirmar cifras en millones y revisar costos por año con costos totales</t>
  </si>
  <si>
    <t> 1.2.2 Mujeres indígenas víctimas de violencias basadas en género en el marco del conflicto armado que solicitan asesoría y/o acompañamiento para el acceso a la ruta de atención en la efectiva protección y garantía de sus derechos</t>
  </si>
  <si>
    <t>Dirección de Asuntos Indígenas, ROM y Minorías</t>
  </si>
  <si>
    <t>Horacio Guerrero García</t>
  </si>
  <si>
    <t>horacio.guerrero@mininterior.gov.co</t>
  </si>
  <si>
    <t>Asesoría y/o acompañamiento a Mujeres indígenas víctimas de violencias basadas en género en el marco del conflicto armado que solicitan ingreso a la ruta de atención</t>
  </si>
  <si>
    <t>Número de Mujeres indígenas asesoradas y/o acompañadas/Total de soliciten de ingreso recibidas</t>
  </si>
  <si>
    <t>No reporta meta total. Si reporta metas anuales pero no costos ni fuentes estimadas.</t>
  </si>
  <si>
    <r>
      <t>1.2.3</t>
    </r>
    <r>
      <rPr>
        <sz val="11"/>
        <color rgb="FFFF0000"/>
        <rFont val="Arial Narrow"/>
        <family val="2"/>
      </rPr>
      <t xml:space="preserve"> Capacitar mujeres víctimas del conflicto armado en autoseguridad y autoprotección.
</t>
    </r>
    <r>
      <rPr>
        <sz val="11"/>
        <rFont val="Arial Narrow"/>
        <family val="2"/>
      </rPr>
      <t xml:space="preserve">
</t>
    </r>
  </si>
  <si>
    <t xml:space="preserve">Unidad Nacional de Protección </t>
  </si>
  <si>
    <t>Direccion General</t>
  </si>
  <si>
    <t>Jenny Alexandra Garzón Carrillo</t>
  </si>
  <si>
    <t>jenny.garzon@unp.gov.co</t>
  </si>
  <si>
    <t xml:space="preserve">Mujeres víctimas del conflicto armado que asistieron a talleres de autoseguridad y autoprotección. </t>
  </si>
  <si>
    <t xml:space="preserve">Sumatoria de Mujeres víctimas del conflicto armado que asistieron a talleres de autoseguridad y autoprotección. </t>
  </si>
  <si>
    <t>Demanda</t>
  </si>
  <si>
    <t>Si reporta metas anuales pero no costos ni fuentes estimadas.</t>
  </si>
  <si>
    <t>1.2.4 Implementar medidas de protección  para mujeres cuyo riesgo haya sido ponderado como extremo o extraordinario.</t>
  </si>
  <si>
    <t>Porcentaje de Mujeres Víctimas de conflicto armado,  identificadas con riesgo extraordinario  extremo o  inminente que cuentan con medidas de protección implementadas</t>
  </si>
  <si>
    <t>( mujeres victimas con ponderación de nivel de riesgo extremo o extraordinario que tienen medida de protección/ mujeres victimas con ponderación de nivel de riesgo extremo o extraordinario)*100</t>
  </si>
  <si>
    <t>1.3</t>
  </si>
  <si>
    <t>1.3.1 Divulgar piezas comunicativas en el marco de una pedagogía social para la no repetición, que permita hacer visible las experiencias de las mujeres en el marco del conflicto armado, a partir de sus propias voces</t>
  </si>
  <si>
    <t>Centro Nacional de Memoria Histórica</t>
  </si>
  <si>
    <t>GRUPO DE COMUNICACIONES</t>
  </si>
  <si>
    <t xml:space="preserve">Adriana Correa </t>
  </si>
  <si>
    <t>adriana.correa@centrodememoriahistorica.gov.co</t>
  </si>
  <si>
    <t>Piezas comunicativas en el marco de una pedagogía social para la no repetición, que visibilizan la experiencia de mujeres en el marco del conflicto armado divulgadas</t>
  </si>
  <si>
    <t>Sumatoria de piezas comunicativas para la no repetición que visibilizan la experiencia de mujeres divulgadas</t>
  </si>
  <si>
    <t>Nación
2015011000121</t>
  </si>
  <si>
    <t>La fecha de finalización no está acorde con los años costeados. No se relaciona el PIN</t>
  </si>
  <si>
    <t>1.3.2 Realizar capacitaciones dirigidas al fortalecimiento de prácticas de no discriminación, principio de igualdad, enfoque de género y diferencial a funcionarios de la FGN que prestan atención directa a mujeres víctimas.</t>
  </si>
  <si>
    <t>DEPARTAMENTO DE ALTOS ESTUDIOS</t>
  </si>
  <si>
    <t>Angela Rocío Torres Castillo</t>
  </si>
  <si>
    <t>angelar.torres@fiscalia.gov.co</t>
  </si>
  <si>
    <t>Funcionarios de la FGN que prestan atención directa a mujeres víctimas, capacitados mediante las acciones formativas</t>
  </si>
  <si>
    <t>Sumatoria de funcionarios de la FGN que prestan atención directa a mujeres víctimas capacitados mediante las acciones formativas</t>
  </si>
  <si>
    <t>Proyecto de inversión:  fortalecimiento del conocimiento y mejoramiento de las competencias de los servidores de la fiscalía general de la nación a nivel nacional</t>
  </si>
  <si>
    <t>Realizar eventos de socialización del informe de memoria histórica sobre violencia sexual en el marco del conflicto armado</t>
  </si>
  <si>
    <t>DIRECCIÓN DE CONSTRUCCIÓN DE MEMORIA</t>
  </si>
  <si>
    <t xml:space="preserve">Camila Medina </t>
  </si>
  <si>
    <t>camila.medina@centrodememoriahistorica.gov.co</t>
  </si>
  <si>
    <t>Eventos de socialización del Informe nacional de memoria histórica sobre violencia sexual en el marco conflicto armado realizados</t>
  </si>
  <si>
    <t>Sumatoria de eventos de socialización del Informe nacional de memoria histórica sobre violencia sexual en el marco conflicto armado realizados</t>
  </si>
  <si>
    <t>Nacion 
2015011000106</t>
  </si>
  <si>
    <t>Objetivo 2: Reducir las barreras de acceso a la oferta institucional para el ejercicio de los derechos.</t>
  </si>
  <si>
    <t>2.1</t>
  </si>
  <si>
    <t xml:space="preserve">2.1.1. Promover la representación de mujeres víctimas en los escenarios de participación ciudadana de la oferta del DPS. </t>
  </si>
  <si>
    <t>Departamento Administrativo para la Prosperidad Social</t>
  </si>
  <si>
    <t>Dirección de Inclusión Productiva - DIP</t>
  </si>
  <si>
    <t>Manuel Fernando Alvarez</t>
  </si>
  <si>
    <t>Manuel.Alvarez@prosperidadsocial.gov.co</t>
  </si>
  <si>
    <t>Porcentaje de Comités de control social y asambleas municipales del programa FEST que cuentan con la representación de mujeres.</t>
  </si>
  <si>
    <t>(Número de Comités de control social y asambleas municipales realizados del programa FEST con representación de mujeres/Número total Comités de control social y asambleas municipales realizados  del programa FEST r)*100</t>
  </si>
  <si>
    <t>Error en el total de las metas y no se relaciona el BPIN</t>
  </si>
  <si>
    <t>2.1.2 Fortalecer la participación de las organizaciones  de mujeres víctimas del conflicto armado, para la exigibilidad de derechos en salud.</t>
  </si>
  <si>
    <t>Organizaciones de mujeres víctimas de conflicto, fortalecidas en su exigibilidad de derecho a la salud</t>
  </si>
  <si>
    <t>Sumatoria de organizaciones de mujeres víctimas fortalecidas en su exigibilidad de derecho a la salud</t>
  </si>
  <si>
    <t>No Aplica</t>
  </si>
  <si>
    <t>Solo hace falta ajustar el costo de cada año con el valor que corresponde</t>
  </si>
  <si>
    <t>2.1.3 Capacitar a las mujeres víctimas representantes de las mesas de participación de víctimas en: Liderazgo, participación, derechos humanos de las mujeres, politica publica e incidencia.</t>
  </si>
  <si>
    <t>Unidad para la Atención y Reparación a las Víctimas</t>
  </si>
  <si>
    <t xml:space="preserve">Direccion de Gestion Interinstitucional/ Subdirección de Participación </t>
  </si>
  <si>
    <t>Maria Angelica Ramirez</t>
  </si>
  <si>
    <t>maria.ramirez@unidadvictimas.gov.co</t>
  </si>
  <si>
    <t>gestión</t>
  </si>
  <si>
    <t xml:space="preserve">Mujeres víctimas representantes de mesas de participacion capacitadas en liderazgo, participación, derechos humanos de las mujeres, politica publica e incidencia. </t>
  </si>
  <si>
    <t xml:space="preserve">Sumatoria de mujeres víctimas representantes de mesas de participacion capacitadas en liderazgo, participación, derechos humanos de las mujeres, politica publica e incidencia. </t>
  </si>
  <si>
    <t xml:space="preserve">Inversión </t>
  </si>
  <si>
    <t>Proyecto Codigo BPIN 2017011000281</t>
  </si>
  <si>
    <t xml:space="preserve">2.1.4 Garantizar la representación de las mujeres víctimas en las instancias de participación del proceso de reparación colectiva </t>
  </si>
  <si>
    <t>Dirección de Reparación</t>
  </si>
  <si>
    <t>Juliana Melo</t>
  </si>
  <si>
    <t>juliana.melo@unidadvictimas.gov.co</t>
  </si>
  <si>
    <t>Porcentaje de mujeres víctimas en instancias de participación de procesos de reparaciòn colectiva</t>
  </si>
  <si>
    <t>(Numero de mujeres en las instancias de participación del proceso de reparación colectiva/ Numero de participantes en instancias de participación del proceso de reparación colectiva)*100</t>
  </si>
  <si>
    <t>Proyecto Codigo BPIN 2017011000283</t>
  </si>
  <si>
    <t xml:space="preserve">Brindar medidas de atención y asistencia a mujeres víctimas del conflicto armado a través de los proyectos del mecanismo de cofinanciación. </t>
  </si>
  <si>
    <t>Direccion de Gestion Interinstitucional/ Grupo de Cofinanciación</t>
  </si>
  <si>
    <t xml:space="preserve">Fabio Acero </t>
  </si>
  <si>
    <t>Fabio.Acero@unidadvictimas.gov.co</t>
  </si>
  <si>
    <t>producto</t>
  </si>
  <si>
    <t xml:space="preserve">Mujeres víctimas que acceden a las medidas de atención y asistencia implementadas a través de los proyectos del mecanismo de cofinanciación </t>
  </si>
  <si>
    <t>(mujeres víctimas que acceden a las medidas de atención y asistencia implementadas a través de los proyectos del mecanismo de cofinanciación / víctimas que acceden a las medidas de atención y asistencia implementadas a través de los proyectos del mecanismo de cofinanciación)*100</t>
  </si>
  <si>
    <t>Proyecto Codigo BPIN 2012011000407</t>
  </si>
  <si>
    <t>Brindar atención humanitaria a mujeres víctimas del conflicto armado interno</t>
  </si>
  <si>
    <t>Subdirección de Atención y Asistencia Humanitaria</t>
  </si>
  <si>
    <t>Beatriz Ochoa</t>
  </si>
  <si>
    <t>beatriz.ochoa@unidadvictimas.gov.co</t>
  </si>
  <si>
    <t>Mujeres víctimas que han recibido atención humanitaria</t>
  </si>
  <si>
    <t xml:space="preserve">Número de giros colocados de atención humanitaria a mujeres víctimas del conflicto armado </t>
  </si>
  <si>
    <t>Proyecto Codigo BPIN 2011011000182</t>
  </si>
  <si>
    <t>Proyecto Codigo BPIN  2017011000284</t>
  </si>
  <si>
    <t xml:space="preserve">2.2.2 Fomentar la participación de mujeres víctimas en los escenarios de formulación e implementación de los planes de ordenamiento social de la propiedad. </t>
  </si>
  <si>
    <t>Agencia Nacional de Tierras</t>
  </si>
  <si>
    <t>Dirección de Ordenamiento Social de la Propiedad y sus Subdirecciones</t>
  </si>
  <si>
    <t xml:space="preserve">Mujeres víctimas participantes en los escenarios de formulación e implementación de los planes de ordenamiento social de la propiedad. </t>
  </si>
  <si>
    <t xml:space="preserve">Sumatoria de Mujeres víctimas participantes en los escenarios de formulación e implementación de los planes de ordenamiento social de la propiedad. </t>
  </si>
  <si>
    <t>Corregir cifras en millones y confirmar BPIN del proyecto</t>
  </si>
  <si>
    <t>2.2</t>
  </si>
  <si>
    <t xml:space="preserve">2.2.1 Atender con enfoque diferencial a mujeres victimas del conflicto armado, a través de la estrategia interinstitucional de la Unidad Móvil de atención y orientación jurídica y psicosocial a las víctimas. </t>
  </si>
  <si>
    <t>Ministerio de Justicia</t>
  </si>
  <si>
    <t>Dirección de Justicia Transicional</t>
  </si>
  <si>
    <t>Digna Isabel Dúran Murillo- Directora Justicia Transicional</t>
  </si>
  <si>
    <r>
      <t xml:space="preserve">isabel.duran@minjusticia.gov.co
</t>
    </r>
    <r>
      <rPr>
        <u/>
        <sz val="11"/>
        <rFont val="Arial Narrow"/>
        <family val="2"/>
      </rPr>
      <t>Copia</t>
    </r>
    <r>
      <rPr>
        <sz val="11"/>
        <rFont val="Arial Narrow"/>
        <family val="2"/>
      </rPr>
      <t>: hugo.fetecua@minjusticia.gov.co</t>
    </r>
  </si>
  <si>
    <r>
      <t xml:space="preserve">Mujeres </t>
    </r>
    <r>
      <rPr>
        <sz val="11"/>
        <color theme="3"/>
        <rFont val="Arial Narrow"/>
        <family val="2"/>
      </rPr>
      <t>víctimas del conflicto armado</t>
    </r>
    <r>
      <rPr>
        <sz val="11"/>
        <rFont val="Arial Narrow"/>
        <family val="2"/>
      </rPr>
      <t xml:space="preserve"> atendidas en el marco de la estrategia interinstitucional de la Unidad Móvil de atención y orientación jurídica y psicosocial a las víctimas de conflicto armado. 
</t>
    </r>
  </si>
  <si>
    <t xml:space="preserve">Sumatoria de mujeres que son atendidas en la Unidad Móvil de atención y orientación jurídica y psicosocial a las víctimas de conflicto armado. </t>
  </si>
  <si>
    <t>* Proyecto de Inversión: Apoyo al Fortalecimiento  del Diseño, Ejecución, Difusión y Articulación de los Mecanismos de Justicia Transicional -  Nacional.</t>
  </si>
  <si>
    <t>* Transferencias Corrientes (Funcionamiento): Seguimiento al Cumplimiento de la Sentencia T-025 de 2004 - Poblacion Desplazada.</t>
  </si>
  <si>
    <t>Corregir cifras en millones</t>
  </si>
  <si>
    <t xml:space="preserve">2.2.3 Apoyar proyectos integrales de desarrollo agropecuario rural con enfoque territorial cofinanciados, con mujeres víctimas beneficiarias. </t>
  </si>
  <si>
    <t>Agencia de Desarrollo Rural</t>
  </si>
  <si>
    <t>Calle 43 No. 57-41
Oficina de Planeación
Vicepresidencia de Integración Productiva</t>
  </si>
  <si>
    <t>Paula Vinchery
Juan Manuel Londoño</t>
  </si>
  <si>
    <t xml:space="preserve">
Proyectos integrales de desarrollo agropecuario rural con enfoque territorial cofinanciados, que benefician mujeres víctimas. </t>
  </si>
  <si>
    <t xml:space="preserve">Sumatoria de proyectos integrales de desarrollo agropecuario rural con enfoque territorial cofinanciados, que benefician mujeres víctimas. </t>
  </si>
  <si>
    <t>PGN BPIN 2016011000280 Apoyo a la implementación de planes y proyectos integrales de desarrollo agropecuario con enfoque territorial y de fortalecimiento de capacidades productivas y comerciales para la población rural a nivel nacional</t>
  </si>
  <si>
    <t>2.2.5 Vincular a las mujeres víctimas del desplazamiento forzado por la violencia a estrategias que promuevan el emprendimiento</t>
  </si>
  <si>
    <t>Base de datos de mujeres víctimas de desplazamiento forzado vinculadas a programas de emprendimiento individual</t>
  </si>
  <si>
    <t xml:space="preserve">2.2.6 Restablecer  derechos a niñas y adolescentes víctimas del conflicto armado en el marco del proceso administrativo de restablecimiento de derechos </t>
  </si>
  <si>
    <t>Dirección de Protección</t>
  </si>
  <si>
    <t>Niñas y adolescentes atendidas en proceso administrativo de restablecimiento de derechos con motivos de ingreso asociados con conflicto armado, violencia armada, o por acción de los grupos armados organizados al margen de la ley</t>
  </si>
  <si>
    <t>Sumatoria  de  niñas y adolescentes atendidas en proceso administrativo de restablecimiento de derechos, por motivo de ingreso asociados con conflicto armado, violencia armada, o por acción de los grupos armados organizados al margen de la ley</t>
  </si>
  <si>
    <t>Inversión 
BPIN
1004000480000</t>
  </si>
  <si>
    <t>2.2.7 Brindar acompañamiento psicosocial con enfoque diferencial a niñas, adolescentes y mujeres víctimas del desplazamiento forzado  mediante planes de acompañamiento integral familiar de las Unidades Móviles</t>
  </si>
  <si>
    <t xml:space="preserve">Niñas, adolescentes y mujeres víctimas del desplazamiento forzado con proceso de acompañamiento en medio familiar por las unidades móviles </t>
  </si>
  <si>
    <t>Sumatoria de niñas, adolescentes y mujeres víctimas del desplazamiento forzado con proceso de acompañamiento en medio familiar por las unidades móviles</t>
  </si>
  <si>
    <t>2.2.8 Restablecer derechos de las niñas y adolescentes desvinculadas de los grupos armados organizados al margen de la ley.</t>
  </si>
  <si>
    <t>Porcentaje de niñas, adolescentes y jóvenes desvinculadas de grupos armados organizados al margen de la ley, atendidas en el restablecimiento de sus derechos</t>
  </si>
  <si>
    <t>(Número de niñas, adolescentes y jóvenes víctimas de reclutamiento ilícito que se desvinculan de los grupos armados organizados al margen de la ley, que egresan del programa cumpliendo los objetivos del mismo/Número de niñas, adolescentes y jóvenes víctimas de reclutamiento ilícito que se desvinculan de los grupos armados organizados al margen de la ley, que egresan del programa especializado desde el inicio de la vigencia a la fecha de corte ) *100</t>
  </si>
  <si>
    <t>2.2.9 Vincular  niñas menores de 5 años, mujeres gestantes y lactantes víctimas del conflicto armado  a los servicios de primera infancia.</t>
  </si>
  <si>
    <t>Dirección de Primera Infancia</t>
  </si>
  <si>
    <t xml:space="preserve">Porcentaje de niñas menores de 5 años y mujeres gestantes victimas del conflicto armado atendidas en los servicios de Primera Infancia </t>
  </si>
  <si>
    <t>Sumatoria de niñas menores de 5 años y mujeres gestantes víctimas del conflicto armado que son atendidas en los servicios de Primera Infancia. / Sumatoria de niñas menores de 5 años y mujeres gestantes víctimas del conflicto armado que se encuentran en la base RUV y estan incluidas en las bases de focalización de Primera Infancia.</t>
  </si>
  <si>
    <t>Inversión 
BPIN
1004001210000</t>
  </si>
  <si>
    <t xml:space="preserve">2.2.10 Otorgar cupos a  niñas, adolescentes y mujeres víctimas del conflicto en el sistema educativo oficial. </t>
  </si>
  <si>
    <t>Ministerio de Educación Nacional</t>
  </si>
  <si>
    <t>Oficina Asesora de Planeación</t>
  </si>
  <si>
    <t>Victor Javier Saavedra</t>
  </si>
  <si>
    <t>vsaavedra@mineducacion.gov.co
planeacion@mineducacion.gov.co</t>
  </si>
  <si>
    <r>
      <t xml:space="preserve">Porcentaje de cupos otorgados a niñas, adolescentes y mujeres víctimas del conflicto armado, dentro de el sistema educativo oficial. 
</t>
    </r>
    <r>
      <rPr>
        <sz val="9"/>
        <rFont val="Arial Narrow"/>
        <family val="2"/>
      </rPr>
      <t>Nota: La medición tiene en cuenta el universo de la población ( étnicas, zona, discapacidad)</t>
    </r>
  </si>
  <si>
    <r>
      <t>(Cupos otorgados a niñas, adolescentes y mujeres víctimas del conflicto armado, en el sistema educativo oficial /Total de niñas, adolescentes y mujeres víctimas del conflicto armado</t>
    </r>
    <r>
      <rPr>
        <sz val="12"/>
        <color theme="1"/>
        <rFont val="Arial Narrow"/>
        <family val="2"/>
      </rPr>
      <t xml:space="preserve"> que soliciten el acceso</t>
    </r>
    <r>
      <rPr>
        <sz val="12"/>
        <rFont val="Arial Narrow"/>
        <family val="2"/>
      </rPr>
      <t>)*100</t>
    </r>
  </si>
  <si>
    <t>Proyecto de inversión"…."</t>
  </si>
  <si>
    <t>2.2.11 Promover el acceso, permanencia y graduación en Educación Superior  a mujeres víctimas de conflicto armado</t>
  </si>
  <si>
    <t>Porcentaje de mujeres víctimas con créditos condonables adjudicados en el Fondo de Reparación para el Acceso, Permenencia y Graduación en Educación Superior para la Población Víctima del Conflicto Armado en Colombia</t>
  </si>
  <si>
    <t>(Número de mujeres víctimas con créditos condonables adjudicados /Número total de personas inscritas en el Fondo)*100</t>
  </si>
  <si>
    <t>2.2.12 Atención y/o Fortalecimiento en prácticas empresariales y comerciales a mujeres víctimas localizadas en zonas urbanas y rurales.</t>
  </si>
  <si>
    <t>Ministerio de Comercio Industria y Turisto - MinCIT</t>
  </si>
  <si>
    <t>Dirección de Mipymes</t>
  </si>
  <si>
    <t>Sandra Acero</t>
  </si>
  <si>
    <t>sacero@mincit.gov.co</t>
  </si>
  <si>
    <t>Mujeres víctimas atendidas y/o fortalecidas en sus prácticas empresariales y comerciales
Nota: Se contabilizan grupos étnicos incluidos en el RUV, identificados en los Autos de seguimiento a la T-025, y/o pertenecientes a Sujetos de reparación colectiva.</t>
  </si>
  <si>
    <t>Sumatoria Mujeres víctimas atendidas y/o fortalecidas en sus prácticas empresariales y comerciales</t>
  </si>
  <si>
    <t>Proyecto de Inversión : "Fortalecimiento a la política de generación de ingresos para grupos de especial protección constitucional a nivel nacional"  BPIN:  2012011000583</t>
  </si>
  <si>
    <t>NA</t>
  </si>
  <si>
    <t>Proyecto de Inversión : "Fortalecimiento a la política de generación de ingresos para grupos de especial protección constitucional a nivel nacional" BPIN:  2012011000583</t>
  </si>
  <si>
    <t xml:space="preserve">Proyecto de Inversión : "Fortalecimiento a la política de generación de ingresos para grupos de especial protección constitucional a nivel nacional"  BPIN:  2012011000583 </t>
  </si>
  <si>
    <r>
      <t xml:space="preserve">Proyecto de Inversión : "Fortalecimiento a la política de generación de ingresos para grupos de especial protección constitucional a nivel nacional" </t>
    </r>
    <r>
      <rPr>
        <sz val="11"/>
        <color rgb="FFFF0000"/>
        <rFont val="Arial Narrow"/>
        <family val="2"/>
      </rPr>
      <t xml:space="preserve">BPIN:  </t>
    </r>
  </si>
  <si>
    <r>
      <t xml:space="preserve">Proyecto de Inversión : "Fortalecimiento a la política de generación de ingresos para grupos de especial protección constitucional a nivel nacional" </t>
    </r>
    <r>
      <rPr>
        <sz val="11"/>
        <color rgb="FFFF0000"/>
        <rFont val="Arial Narrow"/>
        <family val="2"/>
      </rPr>
      <t xml:space="preserve">BPIN: </t>
    </r>
  </si>
  <si>
    <t xml:space="preserve">2.2.12 Atender a mujeres víctimas de desplazamiento forzado, por medio de alternativas de generación de ingresos en producción artesanal. </t>
  </si>
  <si>
    <t>Artesanías de Colombia</t>
  </si>
  <si>
    <t>Mujeres víctimas del desplazamiento forzado, atendidas a través de alternativas de generación de ingresos desde la producción artesanal</t>
  </si>
  <si>
    <t>Sumatoria mujeres víctimas del desplazamiento forzado, atendidas a través de alternativas de generación de ingresos desde la producción artesanal</t>
  </si>
  <si>
    <t>2.3</t>
  </si>
  <si>
    <t>2.3.1 Brindar orientación ocupacional a mujeres víctimas del conflicto armado.</t>
  </si>
  <si>
    <t>Servicio Nacional de Aprendizaje</t>
  </si>
  <si>
    <t>Direccion de Empleo - Agencia Publica de Empleo - APE</t>
  </si>
  <si>
    <t>Jaime Emilio Vence</t>
  </si>
  <si>
    <t>jevence@sena.edu.co; mcnieto@sena.edu.co</t>
  </si>
  <si>
    <t xml:space="preserve">Producto </t>
  </si>
  <si>
    <t xml:space="preserve">Mujeres víctimas del conflicto armado con orientación ocupacional </t>
  </si>
  <si>
    <t xml:space="preserve">Sumatoria de mujeres víctimas del conflicto armado con orientación ocupacional </t>
  </si>
  <si>
    <t xml:space="preserve">2.3.2 Brindar asesoría a  mujeres víctimas del conflicto armado,  promoviendo su participación en las convocatorias  del Fondo Emprender </t>
  </si>
  <si>
    <t>Direccion de empleo - Grupo de Emprendimiento y Fondo Emprender</t>
  </si>
  <si>
    <t>Carlos Arturo Gamba Castillo</t>
  </si>
  <si>
    <t>Cgamba@sena.edu.co; mcnieto@sena.edu.co</t>
  </si>
  <si>
    <t>Mujeres víctimas del conflicto armado asesoradas para participar en las convocatorias del Fondo Emprender</t>
  </si>
  <si>
    <t>Sumatoria de mujeres víctimas asesoradas para participar en las convocatorias del Fondo Emprender</t>
  </si>
  <si>
    <t>2.3.3 Certificar a las mujeres víctimas del conflicto armado en competencias laborales, para contribuir a su inclusión en el ámbito laboral</t>
  </si>
  <si>
    <t>DNSFPT - Grupo de Certificacion de Competencias Laborales</t>
  </si>
  <si>
    <t>Oscar Armando Peteche</t>
  </si>
  <si>
    <t>opeteche@sena.edu.co</t>
  </si>
  <si>
    <t>Mujeres victima del conflicto armado certificadas en competencias laborales</t>
  </si>
  <si>
    <t>Sumatoria de mujeres victima certificadas en competencias laborales</t>
  </si>
  <si>
    <t>2.3.4 Capacitar a través de programas de formación titulada y complementaria a las mujeres víctimas del conflicto armado</t>
  </si>
  <si>
    <t xml:space="preserve">Direccion de Formacion Profesional </t>
  </si>
  <si>
    <t>Mauricio Alvarado Hidalgo</t>
  </si>
  <si>
    <t>mauricio.alvarado@sena.edu.co; patgomezc@sena.edu.co</t>
  </si>
  <si>
    <t>Cupos de formación titulada y complementaria otorgados a mujeres víctimas del conflicto armado</t>
  </si>
  <si>
    <t xml:space="preserve">Sumatoria de cupos de formación titulada y complementaria otorgados a mujeres víctimas </t>
  </si>
  <si>
    <t>2.3.6 Implementar la estrategia de reparación integral a mujeres víctimas de violencia sexual</t>
  </si>
  <si>
    <t>Mujeres víctimas de violencia sexual beneficiarias de la estrategia de reparaciòn integral</t>
  </si>
  <si>
    <t>Sumatoria de mujeres víctimas de violencia sexual beneficiarias de la estrategia de reparaciòn integral</t>
  </si>
  <si>
    <t>2.3.7 Apoyar iniciativas de memoria histórica con organizaciones de mujeres víctimas o iniciativas que incluyan la perspectiva de género</t>
  </si>
  <si>
    <t>Iniciativas de memoria histórica con organizaciones de mujeres víctimas o que incluyen la perspectiva de género apoyadas</t>
  </si>
  <si>
    <t>Numero de iniciativas de memoria histórica con organizaciones de mujeres víctimas o que incluyen la perspectiva de género apoyadas</t>
  </si>
  <si>
    <t xml:space="preserve">2.3.8 Fortalecer a las mujeres víctimas del conflicto armado en la prevención y el acceso a la justicia en casos de violencia sexual. </t>
  </si>
  <si>
    <t>Mujeres víctimas del conflicto armado interno fortalecidas en la prevención y en el acceso a la justicia en casos de violencia sexual.</t>
  </si>
  <si>
    <t>Sumatoria de mujeres víctimas del conflicto armado interno fortalecidas en la prevención y en el acceso a la justicia en casos de violencia sexual.</t>
  </si>
  <si>
    <t>Confirmar BPIN del proyecto</t>
  </si>
  <si>
    <t>2.3.9 Brindar atención psicosocial a través de las modalidades individual, familiar y comunitaria a mujeres víctimas del conflicto armado</t>
  </si>
  <si>
    <t>Oficina de Promoción y prevención - Grupo de Atención Y Reparación a Víctimas del conflicto armado.</t>
  </si>
  <si>
    <t>Mujeres Víctimas del conflicto armado que reciben atención psicosocial en modalidad individual, familiar, comunitaria y grupal.</t>
  </si>
  <si>
    <t>Sumatoria de Mujeres Víctimas del conflicto armado que reciben atención psicosocial en modalidad individual, familiar, comunitaria y grupal.</t>
  </si>
  <si>
    <t>No aplica</t>
  </si>
  <si>
    <t>27054309999
1016000379999</t>
  </si>
  <si>
    <t>Pendiente (ver Observación)</t>
  </si>
  <si>
    <t>Establecen meta pero no proyectan presupuesto</t>
  </si>
  <si>
    <t>2.3.10 Brindar atención en salud mental a mujeres víctimas del conflicto armado.</t>
  </si>
  <si>
    <t>Dirección de Promoción y Prevención- Grupo Gestión Integrada para la Salud Mental</t>
  </si>
  <si>
    <t>Mujeres víctimas atendidas en los servicios de salud  por diagnosticos en salud mental</t>
  </si>
  <si>
    <t xml:space="preserve">Sumatoria de Mujeres  víctimas  atendidas en los servicios de salud por diagnosticos en salud mental </t>
  </si>
  <si>
    <t xml:space="preserve">2.3.11 Capacitar a mujeres víctimas  de despojo y/o abandono de tierras , en sus derechos a la tierra y la ruta de restitución con enfoque diferencial y desde una perspectiva de género. </t>
  </si>
  <si>
    <t>Unidad admnistrativa especial de gestión de restitución de tierras despojadas URT</t>
  </si>
  <si>
    <t>Alba Rocío Ortiz Alfaro</t>
  </si>
  <si>
    <t>alba.ortiz@restituciondetierras.gov.co</t>
  </si>
  <si>
    <t>mujeres víctimas  de despojo y/o abandono de tierras capacitadas en sus derechos a la tierra y la ruta de restitución con enfoque diferencial y desde una perspectiva de género</t>
  </si>
  <si>
    <t>Sumatoria de mujeres víctimas de despojo y/o  abandono de tierras capacitadas en sus derechos a la tierra y la ruta de restitución con enfoque diferencial y desde una perspectiva de género</t>
  </si>
  <si>
    <t>2.3.12 Capacitar a mujeres de familias beneficiarias de sentencias de restitución de tierras para fortalecer su capacidad de agenciamiento acorde a lo ordenado en las sentencias de restitución de tierras.</t>
  </si>
  <si>
    <t>Mujeres de familias beneficiarias de sentencias de restitución de tierras capacitadas, para agenciamiento de las ordenes de las sentencias de restitución de tierras</t>
  </si>
  <si>
    <t>Sumatoria de mujeres de familias beneficiarias de sentencias de restitución de tierras capacitadas</t>
  </si>
  <si>
    <t>2.3.13 Representar a mujeres víctimas de despojo y/o abandono de tierras  en las demandas de restitución de tierras.</t>
  </si>
  <si>
    <t xml:space="preserve">Mujeres víctimas de despojo y/o abandono representadas por la URT en las demandas de restitución de tierras. </t>
  </si>
  <si>
    <t>Sumatoria de mujeres víctimas de despojo y/o abandono que son representadas en las demandas  por la URT</t>
  </si>
  <si>
    <t xml:space="preserve">2.3.14 Diseñar pretensiones diferenciales para mujeres víctimas de despojo y/o abandono de tierras representadas por la URT, que son beneficiarias del proceso de restitución de tierras </t>
  </si>
  <si>
    <t xml:space="preserve">
Mujeres víctimas de despojo y/o abandono representadas por la URT, que son beneficiarias de sentencias de restitución de tierras con pretensiones diferenciales 
</t>
  </si>
  <si>
    <t xml:space="preserve">Sumatoria de mujeres víctimas de despojo y/o abandono representadas por la URT, que son beneficiarias de sentencias de restitución de tierras con pretensiones diferenciales </t>
  </si>
  <si>
    <t>2.3.15 Solicitudes en trámite administrativo de restitución de tierras inscritas o no en el RTDAF para mujeres</t>
  </si>
  <si>
    <t>Porcentaje de solicitudes en trámite administrativo de restitución de tierras inscritas o no en el RTDAF para mujeres</t>
  </si>
  <si>
    <t xml:space="preserve">Solicitudes en trámite administrativo de restitución de tierras para mujeres inscritas o no en el RTDAF = ∑ número de solicitudes con decisión de fondo que den respuesta a las solicitudes de restitución para mujeres / ∑ número de solicitudes de restitución para mujeres recibidas por la Unidad de Restitución de tierras en Zonas micro-focalizadas) x 100 </t>
  </si>
  <si>
    <t>2.3.16 Vincular mujeres víctimas de despojo y/o abandono que tengan ordenes en sentencias de restitución de tierras a proyectos productivos.</t>
  </si>
  <si>
    <t>Mujeres víctimas de despojo y/o abandono con sentencia de restitución de tierras que son beneficiarias de proyectos productivos.</t>
  </si>
  <si>
    <t>Sumatoria de Mujeres víctimas de despojo y/o abandono con sentencia de restitución de tierras que son beneficiarias de proyectos productivos.</t>
  </si>
  <si>
    <t>2.3.17 Implementar medidas de reparación colectiva competencia de la Unidad, dirigidas a organizaciones de mujeres víctimas.</t>
  </si>
  <si>
    <t>Porcentaje de medidas de reparación colectiva implementadas por la Unidad para las víctimas dirigidas a organizaciones de mujeres víctimas</t>
  </si>
  <si>
    <t>(Medidas de reparación colectiva implementadas por la Unidad dirigidas a organizaciones de mujeres / Total de las medidas de reparación colectiva programadas por la Unidad para las víctimas durante la vigencia)*100</t>
  </si>
  <si>
    <t>2.3.18 Facilitar el acceso a la justicia a las mujeres víctimas de los anexos reservados de los Autos 092 y 098 expedidos por la Corte Constitucional</t>
  </si>
  <si>
    <t xml:space="preserve">SUBDIRECCIÓN DE POLITICAS PUBLICAS </t>
  </si>
  <si>
    <t>Juliana Bazzani Botero</t>
  </si>
  <si>
    <t>juliana.bazzani@fiscalia.gov.co</t>
  </si>
  <si>
    <t>Informes sobre el estado y avance de los Casos de mujeres víctimas de los anexos reservados de los Autos 092 y 009, entregados a la mesa de seguimiento</t>
  </si>
  <si>
    <t>Sumatoria de Informes o  reportes sobre el estado y avance de los Casos de mujeres víctimas de los anexos reservados de los Autos 092 y 009, entregados a la mesa de seguimiento</t>
  </si>
  <si>
    <t xml:space="preserve">2.3.19 Fortalecer derechos culturales de las mujeres víctimas en el arte a través de jornadas de formación. </t>
  </si>
  <si>
    <t>Ministerio de Cultura</t>
  </si>
  <si>
    <t>Jornadas de formación en arte a mujeres víctimas formadoras, realizadas</t>
  </si>
  <si>
    <t>Sumatoria de jornadas de formación en arte a mujeres víctimas formadoras, realizadas</t>
  </si>
  <si>
    <t xml:space="preserve">2.3.20 Fortalecer derechos culturales de las mujeres víctimas en el arte. </t>
  </si>
  <si>
    <t>Realizar jornadas de formación a formadores mujeres</t>
  </si>
  <si>
    <t xml:space="preserve">Sumatoria de jornada de formación de formadores realizadas </t>
  </si>
  <si>
    <t>2.3.21 Adjudicar subsidios de acceso integral a tierras a mujeres víctimas del conflicto armado</t>
  </si>
  <si>
    <t>Dirección de Acceso a Tierras</t>
  </si>
  <si>
    <t xml:space="preserve">Subsidios de acceso integral a tierras adjudicados a mujeres víctimas. </t>
  </si>
  <si>
    <t xml:space="preserve">Sumatoria de subsidios para acceso a tierra adjudicados a Mujeres víctimas </t>
  </si>
  <si>
    <t xml:space="preserve">2.3.22 Adjudicar tierras baldías o fiscales patrimoniales del fondo de tierras, a mujeres víctimas del conflicto. </t>
  </si>
  <si>
    <t>Mujeres víctimas adjudicatarias de tierras del fondo de tierras. ( baldíos o fiscales patrimoniales)</t>
  </si>
  <si>
    <t>Sumatoria de mujeres víctimas adjudicatarias de tierras del fondo de tierras. ( baldíos o fiscales patrimoniales)</t>
  </si>
  <si>
    <t xml:space="preserve">2.3.23 Formalizar predios rurales de propiedad pública y privada, a mujeres víctimas del conflicto armado. </t>
  </si>
  <si>
    <t>Mujeres víctimas con predios rurales formalizados (se contabiliza propiedad privada y pública)</t>
  </si>
  <si>
    <t>Sumatoria de mujeres víctimas con predios rurales formalizados (se contabiliza propiedad privada y pública)</t>
  </si>
  <si>
    <t xml:space="preserve">2.3.24 Asignar subsidios de vivienda de interés social rural a hogares que incluyen mujeres víctimas del conflicto armado en calidad de cónyuges o cabezas del hogar. </t>
  </si>
  <si>
    <t>Ministerio de Agricultura y Desarrollo Rural</t>
  </si>
  <si>
    <t xml:space="preserve">Dirección de Gestión de Bienes Públicos Rurales </t>
  </si>
  <si>
    <t xml:space="preserve">Subsidios de vivienda de interés social rural asignados a hogares que incluyen mujeres víctimas del conflicto armado en calidad de cónyuges o cabezas del hogar. </t>
  </si>
  <si>
    <t>Sumatoria de subsidios de vivienda de interés social rural asignados a hogares que incluyen mujeres víctimas del conflicto armado en calidad de cónyuges o cabezas del hogar</t>
  </si>
  <si>
    <t xml:space="preserve">2.3.25 Asignar subsidios familiares de vivienda en especie a hogares con mujeres víctimas de desplazamiento forzado </t>
  </si>
  <si>
    <t>Ministerio de Vivienda Ciudad y Territorio</t>
  </si>
  <si>
    <t>Analorena Habib Cañizales</t>
  </si>
  <si>
    <t>AHabib@minvivienda.gov.co </t>
  </si>
  <si>
    <t xml:space="preserve">
Mujeres víctimas de desplazamiento forzado, integrantes de hogares beneficiados con subsidio familiar de vivienda en especie.</t>
  </si>
  <si>
    <t>Sumatoria de Mujeres víctimas de desplazamiento forzado, integrantes de hogares beneficiados con subsidio familiar de vivienda en especie asignado.</t>
  </si>
  <si>
    <t>-</t>
  </si>
  <si>
    <t>2.3.25 Fortalecer las capacidades laborales y productivas de las mujeres víctimas del conflicto armado, para su inserción al mercado laboral, cooperativo y solidario</t>
  </si>
  <si>
    <t>Ministerio del Trabajo</t>
  </si>
  <si>
    <t xml:space="preserve">Porcentaje de mujeres víctimas del conflicto armado participantes de las estrategias  de formación para el trabajo
</t>
  </si>
  <si>
    <t xml:space="preserve"> (mujeres víctimas  participantes en estrategias de formación para el trabajo/ total de participantes en estrategias de formación para el trabajo)*100</t>
  </si>
  <si>
    <t>64% (2015)</t>
  </si>
  <si>
    <t>2.3.26 Apoyar mujeres víctimas del conflicto armado en en emprendimientos productivos (ya existentes o nuevos)</t>
  </si>
  <si>
    <r>
      <t xml:space="preserve">Mujeres víctimas del conflicto armado apoyadas en emprendimientos productivos 
</t>
    </r>
    <r>
      <rPr>
        <sz val="9"/>
        <rFont val="Arial Narrow"/>
        <family val="2"/>
      </rPr>
      <t>Nota: el apoyo puede darse a emprendimientos ya existentes o emprendimientos nuevos</t>
    </r>
    <r>
      <rPr>
        <sz val="12"/>
        <rFont val="Arial Narrow"/>
        <family val="2"/>
      </rPr>
      <t xml:space="preserve">
</t>
    </r>
  </si>
  <si>
    <t xml:space="preserve">Sumatoria de mujeres víctimas del conflicto armado apoyadas en emprendimientos productivos </t>
  </si>
  <si>
    <t>2.3.27 Acompañar procesos de restitución de capacidades productivas de sujetos colectivos conformados por mujeres víctimas</t>
  </si>
  <si>
    <t>Sujetos de reparación colectiva conformados por mujeres acompañados en restitución de sus capacidades productivas</t>
  </si>
  <si>
    <t>Sumatoria del número de sujetos colectivos de mujeres que participan en la estrategia de reparación creada por el Ministerio del Trabajo para este fin</t>
  </si>
  <si>
    <t>Establecen meta pero no proyectan presupuesto y ajustar cifras en millones</t>
  </si>
  <si>
    <t>Otorgar indemnizaciones a mujeres víctimas del conflicto armado</t>
  </si>
  <si>
    <t>Indemnizaciones otorgadas a mujeres víctimas de violencia sexual del conflicto armado interno</t>
  </si>
  <si>
    <t>Sumatoria de indemnizaciones otorgadas a mujeres victimas de violencia seuxal en el conflicto armado interno</t>
  </si>
  <si>
    <t>Recursos de transferencias para el pago de indemnizaciones administrativas</t>
  </si>
  <si>
    <t>Se proyectan metas pero no presupuesto</t>
  </si>
  <si>
    <t>Ananzar en el proceso de reparación integral por vía administrativa de las mujeres víctimas del conflicto armado interno</t>
  </si>
  <si>
    <t>resultado</t>
  </si>
  <si>
    <r>
      <t xml:space="preserve">Mujeres víctimas del conflicto armado individuales </t>
    </r>
    <r>
      <rPr>
        <strike/>
        <sz val="11"/>
        <color rgb="FFFF0000"/>
        <rFont val="Arial Narrow"/>
        <family val="2"/>
      </rPr>
      <t>y colectivas</t>
    </r>
    <r>
      <rPr>
        <sz val="11"/>
        <rFont val="Arial Narrow"/>
        <family val="2"/>
      </rPr>
      <t xml:space="preserve"> que han avanzado en la reparación integral
Nota: han avanzado aquellas con al menos dos medidas de reparación implementadas. </t>
    </r>
  </si>
  <si>
    <r>
      <t>Sumatoria de mujeres víctimas del conflicto armado individuales</t>
    </r>
    <r>
      <rPr>
        <sz val="11"/>
        <color rgb="FFFF0000"/>
        <rFont val="Arial Narrow"/>
        <family val="2"/>
      </rPr>
      <t xml:space="preserve"> </t>
    </r>
    <r>
      <rPr>
        <strike/>
        <sz val="11"/>
        <color rgb="FFFF0000"/>
        <rFont val="Arial Narrow"/>
        <family val="2"/>
      </rPr>
      <t>y</t>
    </r>
    <r>
      <rPr>
        <sz val="11"/>
        <color rgb="FFFF0000"/>
        <rFont val="Arial Narrow"/>
        <family val="2"/>
      </rPr>
      <t xml:space="preserve"> </t>
    </r>
    <r>
      <rPr>
        <strike/>
        <sz val="11"/>
        <color rgb="FFFF0000"/>
        <rFont val="Arial Narrow"/>
        <family val="2"/>
      </rPr>
      <t>colectivas</t>
    </r>
    <r>
      <rPr>
        <sz val="11"/>
        <color rgb="FFFF0000"/>
        <rFont val="Arial Narrow"/>
        <family val="2"/>
      </rPr>
      <t xml:space="preserve"> </t>
    </r>
    <r>
      <rPr>
        <sz val="11"/>
        <rFont val="Arial Narrow"/>
        <family val="2"/>
      </rPr>
      <t>que han avanzado en la reparación integral</t>
    </r>
  </si>
  <si>
    <t>Proyecto Codigo BPIN 2017011000284</t>
  </si>
  <si>
    <t>Solo hace falta ajustar el costo de cada año con el valor que corresponde y ajustar cifras en millones</t>
  </si>
  <si>
    <t xml:space="preserve">Realizar actos conmemorativos para las mujeres víctimas del conflicto armado. </t>
  </si>
  <si>
    <r>
      <t>Actos conmemorativos</t>
    </r>
    <r>
      <rPr>
        <sz val="11"/>
        <color rgb="FF7030A0"/>
        <rFont val="Arial Narrow"/>
        <family val="2"/>
      </rPr>
      <t xml:space="preserve"> del 25 de mayo con </t>
    </r>
    <r>
      <rPr>
        <sz val="11"/>
        <rFont val="Arial Narrow"/>
        <family val="2"/>
      </rPr>
      <t>las  mujeres víctimas, realizadas por el Gobierno Nacional
Nota: la UARIV reporta los avances realizados por esa entidad, por el CNMH y por la CPEM</t>
    </r>
  </si>
  <si>
    <r>
      <t xml:space="preserve">Sumatoria de Actos conmemorativos  </t>
    </r>
    <r>
      <rPr>
        <sz val="11"/>
        <color rgb="FF7030A0"/>
        <rFont val="Arial Narrow"/>
        <family val="2"/>
      </rPr>
      <t>del 25 de mayo con</t>
    </r>
    <r>
      <rPr>
        <sz val="11"/>
        <rFont val="Arial Narrow"/>
        <family val="2"/>
      </rPr>
      <t xml:space="preserve"> las  mujeres víctimas, realizadas por el Gobierno Nacional</t>
    </r>
  </si>
  <si>
    <t xml:space="preserve">Objetivo 3: Establecer articulación institucional necesaria para la materialización de la oferta dirigida a mujeres víctimas del conflicto armado
</t>
  </si>
  <si>
    <t>Se proyectan metas hasta 2021 pero no presupuesto. Se requieren ajustar cifras en millones</t>
  </si>
  <si>
    <t>3.1</t>
  </si>
  <si>
    <t>3.1.1 Brindar asistencia técnica a los servidores públicos de entidades territoriales en el manejo y prácticas del enfoque étnico diferencial para las mujeres negras, afrolombianas, raizales y palenqueras víctimas del conflicto armado</t>
  </si>
  <si>
    <t>Dirección de Asuntos para Comunidades Negras, Afrocolombianas, Raizales y Palenqueras</t>
  </si>
  <si>
    <t>Libardo Asprilla Lara</t>
  </si>
  <si>
    <t>libardo.asprilla@mininterior.gov.co</t>
  </si>
  <si>
    <t>Asistencias técnicas a servidores públicos de entidades nacionales y territoriales</t>
  </si>
  <si>
    <t>BPIN 2015011000092 FORTALECIMIENTO DE LAS COMUNIDADES NEGRAS, AFROCOLOMBIANAS, RAIZALES Y PALENQUERAS PARA IMPULSAR SU IGUALDAD ECONÓMICA, EL RECONOCIMIENTO A SU DIVERSIDAD CULTURAL Y LA INCLUSIÓN DEL ENFOQUE DIFERENCIAL NACIONAL</t>
  </si>
  <si>
    <t>Se requieren ajustar cifras en millones</t>
  </si>
  <si>
    <t>Brindar asistencia técnica a las entidades territoriales en  la Ley 1448 de 2011, Ley 1719, ley 1257, Autos de seguimiento de la sentencia T 025 relacionados con mujeres víctimas.</t>
  </si>
  <si>
    <t>Grupo de Articulación Interna para la Política de Victimas del Conflicto Armado</t>
  </si>
  <si>
    <t>Hugo Fernando Guerra Urrego</t>
  </si>
  <si>
    <t>hugo.guerra@mininterior.gov.co</t>
  </si>
  <si>
    <t xml:space="preserve">Asistencias técnicas a Entidades territoriales en normatividad y jurisprudencia actual o vigente relacionadas con mujeres víctimas. </t>
  </si>
  <si>
    <t>3.1.3 Fortalecer a las secretarias de educación certificadas para el desarrollo de estrategias que contribuyan al ejercicio de DDHH sexuales y reproductivos de niñas, adolescentes y mujeres vìctimas del conflicto armado</t>
  </si>
  <si>
    <t xml:space="preserve">Gestión </t>
  </si>
  <si>
    <t xml:space="preserve">
Porcentaje de secretarias de educación certificadas que implementan estrategias  que contribuyan al ejercicio de DDHH sexuales y reproductivos de niñas, adolescentes y mujeres vìctimas del conflicto armado </t>
  </si>
  <si>
    <t>(secretarias de educación certificadas que implementan estrategias  que contribuyan al ejercicio de DDHH sexuales y reproductivos de niñas, adolescentes y mujeres vìctimas del conflicto armado / Secretarias de educación certificadas ) *100</t>
  </si>
  <si>
    <t>3.1.4 Fortalecer a las Secretarías de Educación Certificadas en la formulación de sus planes de gestión de riesgo, para que incorporen lineamientos para la atención a mujeres víctimas del conflicto armado</t>
  </si>
  <si>
    <t>Porcentaje de Secretarías de Educación Certificadas con planes de gestión de riesgo formulados, que incorporan lineamientos para la atención a mujeres víctimas del conflicto armado</t>
  </si>
  <si>
    <t>(Secretarías de Educación Certificadas con planes de gestión de riesgo formulados que incorporan lineamientos para la atención a mujeres víctimas del conflicto armado /Secretarías de Educación certificadas con planes de gestión de riesgo programados) *100</t>
  </si>
  <si>
    <t xml:space="preserve">3.1.5 Brindar asistencia técnica a las entidades territoriales sobre la incorporación de los lineamientos del enfoque de género y derechos enfoque de género en las herramientas de planeación territorial para víctimas. </t>
  </si>
  <si>
    <t>Subdirección Nación Territorio</t>
  </si>
  <si>
    <t>MARIA CONSUELO AVILA</t>
  </si>
  <si>
    <t>maria.avila@unidadvictimas.gov.co</t>
  </si>
  <si>
    <t>Entidades territoriales asistidas sobre la incorporación de los lineamientos del enfoque de género y derechos humanos de las mujeres en la política de víctimas</t>
  </si>
  <si>
    <t>Sumatoria de entidades territoriales asistidas sobre la incorporación de los lineamientos del enfoque de género y derechos humanos de las mujeres en la política de víctimas</t>
  </si>
  <si>
    <t xml:space="preserve">3.1.5 Presentar proyectosformulados por las entidades territoriales con enfoque diferencial de género  al mecanismo de cofinanciación </t>
  </si>
  <si>
    <t>Dirección de Gestion Interinstitucional</t>
  </si>
  <si>
    <r>
      <t xml:space="preserve">Proyectos </t>
    </r>
    <r>
      <rPr>
        <sz val="11"/>
        <color theme="1"/>
        <rFont val="Arial Narrow"/>
        <family val="2"/>
      </rPr>
      <t>presentados al mecanismo de cofinanciación formulados por las entidades territoriales con enfoque diferencial de género</t>
    </r>
  </si>
  <si>
    <t>Sumatoria de proyectos presentados al mecanismo de cofinanciación formulados por las entidades territoriales con enfoque diferencial de género</t>
  </si>
  <si>
    <t>$1.000</t>
  </si>
  <si>
    <t xml:space="preserve">Proyecto de Inversión </t>
  </si>
  <si>
    <t>Acompañamiento a las entidades del orden nacional para la incorporación del enfoque de género en su oferta dirigida a mujeres víctimas</t>
  </si>
  <si>
    <t xml:space="preserve">Entidades del orden nacional acompañandas para la incorporación del enfoque de género en su oferta dirigida a mujeres víctimas. </t>
  </si>
  <si>
    <t>Sumatoria de entidades del orden nacional acompañandas para la incorporación del enfoque de género en su oferta dirigida a mujeres víctimas.</t>
  </si>
  <si>
    <t>No hay metas ni costos</t>
  </si>
  <si>
    <t>3.2</t>
  </si>
  <si>
    <t xml:space="preserve">3.2.1 Implementar un mecanismo de articulación de las diferentes estrategias creadas por el Estado para el acceso a la justicia y lucha contra la impuidad para mujeres víctimas </t>
  </si>
  <si>
    <t>Consejería presidencial para los derechos humanos y Consejería presidencial para la equidad de la mujer</t>
  </si>
  <si>
    <t>entidades territoriales fortalecidas para la prevención, el acceso a la justicia y la lucha contra la impunidad de la violencia basada en género en el marco del conflicto armado</t>
  </si>
  <si>
    <t>Sumatoria de mecanismos de articulación de estrategias para el acceso a la justicia y la lucha contra la impunidad para mujeres víctimas implementado</t>
  </si>
  <si>
    <t>3.2.2 Priorización en la atención de  mujeres vìctimas de despojo y/o abandono de tierras, a travès de Remisiones realizadas por la URT a otras entidades bajo rutas establecidas interinstitucionalmente.</t>
  </si>
  <si>
    <t xml:space="preserve">
Mujeres víctimas de despojo y/o abandono de tierras que han sido priorizadas por otras entidades para la atención de al menos dos necesidades identificadas por la URT</t>
  </si>
  <si>
    <t>Sumatoria de mujeres víctimas de despojo y/o abandono de tierras, atendidas de manera prioritaria</t>
  </si>
  <si>
    <t>3.2.3 Priorización en la atención de  mujeres vìctimas de despojo y/o abandono de tierras beneficiarias de sentencia, desde un enfoque diferencial por las entidades que tengan competencias en las òrdenes.</t>
  </si>
  <si>
    <t>Mujeres beneficiaras de sentencias de restitución de tierras atendidas desde un enfoque diferencial por las entidades que tengan competencias en las òrdenes</t>
  </si>
  <si>
    <t>Sumatoria de Mujeres beneficiaras de sentencias de restitución de tierras atendidas desde un enfoque diferencial por las entidades que tengan competencias en las òrdenes</t>
  </si>
  <si>
    <t>Tiene metas pero no presupuesto</t>
  </si>
  <si>
    <t>Incorporar variables de género en la focalización realizada por las entidades, para la atención, asistencia y reparación a víctimas</t>
  </si>
  <si>
    <t>Subdirección Red Nacional de Información</t>
  </si>
  <si>
    <t>Andrea del Pilar López</t>
  </si>
  <si>
    <t>andreap.lopez@unidadvictimas.gov.co</t>
  </si>
  <si>
    <t>Entidades que incorporan variables de género en la focalización realizada para la atención, asistencia y reparación integral a víctimas</t>
  </si>
  <si>
    <t>Sumatoria de Entidades que incorporan variables de género en la focalización realizada para la atención, asistencia y reparación integral a víctimas</t>
  </si>
  <si>
    <t>Proyecto Codigo BPIN 2016011000089</t>
  </si>
  <si>
    <t>Incorporar variable de jefatura femenina de hogar en la focalización realizada por las entidades, para la atención, asistencia y reparación a víctimas</t>
  </si>
  <si>
    <t>Entidades que incorporan la variable de jefatura femenina de hogar en la focalización realizada para la asistencia, atención y reparación integral a víctimas</t>
  </si>
  <si>
    <t>Sumatoria de Entidades que incorporan la variable de jefatura femenina de hogar en la focalización realizada para la atención, asistencia y reparación integral a víctimas</t>
  </si>
  <si>
    <t xml:space="preserve">Nueva Acción: Fortalecer las actividades productivas de las mujeres indígenas con base en sus conocimientos tradicionales </t>
  </si>
  <si>
    <t>Estrategia</t>
  </si>
  <si>
    <t xml:space="preserve">Acción </t>
  </si>
  <si>
    <t>Intervencionres Rurales Integrales - Familias en su Tierra</t>
  </si>
  <si>
    <t>Carolina Queruz
Blanca Gonzalez</t>
  </si>
  <si>
    <t>blanca.gonzalez@prosperidadsocial.gov.co;</t>
  </si>
  <si>
    <t>Porcentaje de escenarios de participación ciudadana de la oferta del DPS  que cuentan con la representación de mujeres.</t>
  </si>
  <si>
    <t>(Número de escenarios de participación ciudadana de la oferta del DPS  que cuentan que cuentan con la representación de mujeres/Número total de escenarios de participación ciudadana de la oferta del DPS)*100</t>
  </si>
  <si>
    <t>2.2.4 Vincular mujeres víctimas del desplazamiento forzado por la violencia a estrategias que promuevan la empleabilidad</t>
  </si>
  <si>
    <t>Carolina Queruz
Blanca Gonzalez</t>
  </si>
  <si>
    <t>blanca.gonzalez@prosperidadsocial.gov.co; marilyn.jimenez@prosperidadsocial.gov.co</t>
  </si>
  <si>
    <t>Mujeres victimas del desplazamiento forzado por la violencia vinculadas a estrategias que promueven la empleabilidad</t>
  </si>
  <si>
    <t>Sumatoria de mujeres victimas del desplazamiento forzado por la violencia vinculadas a estrategias que promueven la empleabilidad</t>
  </si>
  <si>
    <t xml:space="preserve">blanca.gonzalez@prosperidadsocial.gov.co; </t>
  </si>
  <si>
    <t>Mujeres victimas del desplazamiento forzado por la violencia vinculadas a estrategias que promueven el emprendimiento</t>
  </si>
  <si>
    <t xml:space="preserve">Sumatoria de mujeres víctimas del desplazamiento forzado vinculada a estrategias de emprendimiento </t>
  </si>
  <si>
    <t xml:space="preserve">Caracterización de mujeres víctimas del desplazamiento forzado vinculadas a programas de emrendimietno individual </t>
  </si>
  <si>
    <t xml:space="preserve">2.1.1. Promover la representación de mujeres víctimas en los escenarios de participación ciudadana del programa Familias en su Tierra-FEST, del Departamento Administrativo para la Prosperidad Social DPS </t>
  </si>
  <si>
    <t xml:space="preserve">Inversión 2012011000260-IMPLEMENTACIÓN DE UN ESQUEMA DE ACOMPAÑAMIENTO A VÍCTIMAS DEL DESPLAZAMIENTO FORZOSO RETORNADOS O REUBICADOS, PARA EL FORTALECIMIENTO DE CAPACIDADES PARA SU SUBSISTENCIA DIGNA E INTEGRACIÓN COMUNITARIA, CON ENFOQUE REPARADOR A NIVEL NACIONAL </t>
  </si>
  <si>
    <t>Inversión 2015011000154 IMPLEMENTACIÓN DE HERRAMIENTAS PARA LA INCLUSIÓN PRODUCTIVA DE LA POBLACIÓN EN SITUACIÓN DE VULNERABILIDAD O VÍCTIMA DEL DESPLAZAMIENTO , NACIONAL -F</t>
  </si>
  <si>
    <t xml:space="preserve">Inversión 2018011000621-IMPLEMENTACIÓN DE UN ESQUEMA ESPECIAL DE ACOMPAÑAMIENTO FAMILIAR DIRIGIDO A LA POBLACIÓN VICTIMA DE DESPLAZAMIENTO FORZADO RETORNADA O REUBICADA EN ZONAS RURALES, A NIVEL NACIONAL </t>
  </si>
  <si>
    <t>Inversión 2018011000647-IMPLEMENTACIÓN DE HERRAMIENTAS PARA LA INCLUSIÓN PRODUCTIVA DE LA POBLACIÓN EN SITUACIÓN DE POBREZA EXTREMA, VULNERABILIDAD Y VICTIMAS DEL DESPLAZAMIENTO FORZADO POR LA VIOLENCIA FIP A NIVEL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</si>
</sst>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5" formatCode="&quot;$&quot;\ #,##0;\-&quot;$&quot;\ #,##0"/>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0.0%"/>
    <numFmt numFmtId="167" formatCode="_ * #,##0_ ;_ * \-#,##0_ ;_ * &quot;-&quot;??_ ;_ @_ "/>
    <numFmt numFmtId="168" formatCode="&quot;$&quot;#,##0"/>
    <numFmt numFmtId="169" formatCode="_-&quot;£&quot;* #,##0.00_-;\-&quot;£&quot;* #,##0.00_-;_-&quot;£&quot;* &quot;-&quot;??_-;_-@_-"/>
    <numFmt numFmtId="170" formatCode="[$$-240A]#,##0"/>
    <numFmt numFmtId="171" formatCode="_-* #,##0_-;\-* #,##0_-;_-* &quot;-&quot;??_-;_-@_-"/>
    <numFmt numFmtId="172" formatCode="_-&quot;$&quot;* #,##0_-;\-&quot;$&quot;* #,##0_-;_-&quot;$&quot;* &quot;-&quot;??_-;_-@_-"/>
    <numFmt numFmtId="173" formatCode="_-[$$-240A]* #,##0_-;\-[$$-240A]* #,##0_-;_-[$$-240A]* &quot;-&quot;??_-;_-@_-"/>
    <numFmt numFmtId="174" formatCode="_(&quot;$&quot;\ * #,##0_);_(&quot;$&quot;\ * \(#,##0\);_(&quot;$&quot;\ * &quot;-&quot;??_);_(@_)"/>
    <numFmt numFmtId="175" formatCode="&quot;$&quot;\ #,##0_);[Red]\(&quot;$&quot;\ #,##0\)"/>
    <numFmt numFmtId="176" formatCode="[$$-240A]#,##0.0"/>
    <numFmt numFmtId="177" formatCode="_(* #,##0_);_(* \(#,##0\);_(* &quot;-&quot;??_);_(@_)"/>
    <numFmt numFmtId="178" formatCode="&quot;$&quot;\ #,##0"/>
  </numFmts>
  <fonts count="33" x14ac:knownFonts="1">
    <font>
      <sz val="11"/>
      <color theme="1"/>
      <name val="Calibri"/>
      <family val="2"/>
      <scheme val="minor"/>
    </font>
    <font>
      <sz val="11"/>
      <color theme="1"/>
      <name val="Calibri"/>
      <family val="2"/>
      <scheme val="minor"/>
    </font>
    <font>
      <sz val="12"/>
      <name val="Arial Narrow"/>
      <family val="2"/>
    </font>
    <font>
      <sz val="10"/>
      <name val="Arial"/>
      <family val="2"/>
    </font>
    <font>
      <sz val="12"/>
      <color theme="1"/>
      <name val="Arial Narrow"/>
      <family val="2"/>
    </font>
    <font>
      <u/>
      <sz val="10"/>
      <color indexed="12"/>
      <name val="Arial"/>
      <family val="2"/>
    </font>
    <font>
      <u/>
      <sz val="12"/>
      <color indexed="12"/>
      <name val="Arial Narrow"/>
      <family val="2"/>
    </font>
    <font>
      <sz val="11"/>
      <name val="Calibri"/>
      <family val="2"/>
      <scheme val="minor"/>
    </font>
    <font>
      <sz val="12"/>
      <color rgb="FFFF0000"/>
      <name val="Arial Narrow"/>
      <family val="2"/>
    </font>
    <font>
      <b/>
      <sz val="12"/>
      <name val="Arial Narrow"/>
      <family val="2"/>
    </font>
    <font>
      <sz val="11"/>
      <name val="Calibri"/>
      <family val="2"/>
    </font>
    <font>
      <sz val="11"/>
      <color rgb="FF000000"/>
      <name val="Calibri"/>
      <family val="2"/>
    </font>
    <font>
      <b/>
      <sz val="9"/>
      <color indexed="81"/>
      <name val="Tahoma"/>
      <family val="2"/>
    </font>
    <font>
      <sz val="9"/>
      <color indexed="81"/>
      <name val="Tahoma"/>
      <family val="2"/>
    </font>
    <font>
      <i/>
      <sz val="12"/>
      <color theme="1"/>
      <name val="Arial Narrow"/>
      <family val="2"/>
    </font>
    <font>
      <u/>
      <sz val="11"/>
      <color theme="11"/>
      <name val="Calibri"/>
      <family val="2"/>
      <scheme val="minor"/>
    </font>
    <font>
      <sz val="12"/>
      <color theme="4"/>
      <name val="Arial Narrow"/>
      <family val="2"/>
    </font>
    <font>
      <b/>
      <sz val="11"/>
      <name val="Arial Narrow"/>
      <family val="2"/>
    </font>
    <font>
      <sz val="9"/>
      <name val="Arial Narrow"/>
      <family val="2"/>
    </font>
    <font>
      <u/>
      <sz val="10"/>
      <color theme="1"/>
      <name val="Arial"/>
      <family val="2"/>
    </font>
    <font>
      <sz val="11"/>
      <color theme="1"/>
      <name val="Arial Narrow"/>
      <family val="2"/>
    </font>
    <font>
      <sz val="11"/>
      <name val="Arial Narrow"/>
      <family val="2"/>
    </font>
    <font>
      <sz val="11"/>
      <color rgb="FF000000"/>
      <name val="Arial Narrow"/>
      <family val="2"/>
    </font>
    <font>
      <b/>
      <sz val="11"/>
      <color theme="0"/>
      <name val="Arial Narrow"/>
      <family val="2"/>
    </font>
    <font>
      <u/>
      <sz val="11"/>
      <color indexed="12"/>
      <name val="Arial Narrow"/>
      <family val="2"/>
    </font>
    <font>
      <sz val="11"/>
      <color theme="9"/>
      <name val="Arial Narrow"/>
      <family val="2"/>
    </font>
    <font>
      <sz val="11"/>
      <color rgb="FFFF0000"/>
      <name val="Arial Narrow"/>
      <family val="2"/>
    </font>
    <font>
      <u/>
      <sz val="11"/>
      <name val="Arial Narrow"/>
      <family val="2"/>
    </font>
    <font>
      <sz val="11"/>
      <color theme="3"/>
      <name val="Arial Narrow"/>
      <family val="2"/>
    </font>
    <font>
      <sz val="11"/>
      <color theme="4"/>
      <name val="Arial Narrow"/>
      <family val="2"/>
    </font>
    <font>
      <sz val="11"/>
      <color rgb="FF7030A0"/>
      <name val="Arial Narrow"/>
      <family val="2"/>
    </font>
    <font>
      <strike/>
      <sz val="11"/>
      <color rgb="FFFF0000"/>
      <name val="Arial Narrow"/>
      <family val="2"/>
    </font>
    <font>
      <sz val="11"/>
      <color theme="4" tint="0.39997558519241921"/>
      <name val="Arial Narrow"/>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rgb="FFC000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D88E86"/>
        <bgColor indexed="64"/>
      </patternFill>
    </fill>
    <fill>
      <patternFill patternType="solid">
        <fgColor rgb="FF00B0F0"/>
        <bgColor indexed="64"/>
      </patternFill>
    </fill>
  </fills>
  <borders count="38">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diagonal/>
    </border>
    <border>
      <left style="thin">
        <color auto="1"/>
      </left>
      <right style="medium">
        <color auto="1"/>
      </right>
      <top style="thin">
        <color auto="1"/>
      </top>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thin">
        <color auto="1"/>
      </right>
      <top style="thin">
        <color auto="1"/>
      </top>
      <bottom/>
      <diagonal/>
    </border>
    <border>
      <left/>
      <right style="thin">
        <color auto="1"/>
      </right>
      <top/>
      <bottom style="medium">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top style="medium">
        <color auto="1"/>
      </top>
      <bottom/>
      <diagonal/>
    </border>
    <border>
      <left style="thin">
        <color auto="1"/>
      </left>
      <right/>
      <top style="medium">
        <color auto="1"/>
      </top>
      <bottom style="thin">
        <color auto="1"/>
      </bottom>
      <diagonal/>
    </border>
  </borders>
  <cellStyleXfs count="24">
    <xf numFmtId="0" fontId="0" fillId="0" borderId="0"/>
    <xf numFmtId="41" fontId="1" fillId="0" borderId="0" applyFont="0" applyFill="0" applyBorder="0" applyAlignment="0" applyProtection="0"/>
    <xf numFmtId="164" fontId="1" fillId="0" borderId="0" applyFont="0" applyFill="0" applyBorder="0" applyAlignment="0" applyProtection="0"/>
    <xf numFmtId="0" fontId="1" fillId="0" borderId="0"/>
    <xf numFmtId="165" fontId="3" fillId="0" borderId="0" applyFont="0" applyFill="0" applyBorder="0" applyAlignment="0" applyProtection="0"/>
    <xf numFmtId="169" fontId="1" fillId="0" borderId="0" applyFont="0" applyFill="0" applyBorder="0" applyAlignment="0" applyProtection="0"/>
    <xf numFmtId="0" fontId="5" fillId="0" borderId="0" applyNumberFormat="0" applyFill="0" applyBorder="0" applyAlignment="0" applyProtection="0">
      <alignment vertical="top"/>
      <protection locked="0"/>
    </xf>
    <xf numFmtId="9" fontId="3"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446">
    <xf numFmtId="0" fontId="0" fillId="0" borderId="0" xfId="0"/>
    <xf numFmtId="0" fontId="2" fillId="2" borderId="0" xfId="0" applyFont="1" applyFill="1" applyAlignment="1">
      <alignment vertical="center"/>
    </xf>
    <xf numFmtId="0" fontId="2" fillId="0" borderId="2" xfId="0" applyFont="1" applyBorder="1" applyAlignment="1">
      <alignment vertical="center" wrapText="1"/>
    </xf>
    <xf numFmtId="0" fontId="2" fillId="0" borderId="2" xfId="0" applyFont="1" applyBorder="1" applyAlignment="1" applyProtection="1">
      <alignment vertical="center" wrapText="1"/>
      <protection locked="0"/>
    </xf>
    <xf numFmtId="0" fontId="2" fillId="3" borderId="2" xfId="0" applyFont="1" applyFill="1" applyBorder="1" applyAlignment="1" applyProtection="1">
      <alignment vertical="center" wrapText="1"/>
      <protection locked="0"/>
    </xf>
    <xf numFmtId="14" fontId="2" fillId="0" borderId="2" xfId="0" applyNumberFormat="1" applyFont="1" applyBorder="1" applyAlignment="1" applyProtection="1">
      <alignment vertical="center" wrapText="1"/>
      <protection locked="0"/>
    </xf>
    <xf numFmtId="15" fontId="2" fillId="0" borderId="2" xfId="0" applyNumberFormat="1" applyFont="1" applyBorder="1" applyAlignment="1" applyProtection="1">
      <alignment vertical="center" wrapText="1"/>
      <protection locked="0"/>
    </xf>
    <xf numFmtId="3" fontId="2" fillId="0" borderId="2" xfId="21" applyNumberFormat="1" applyFont="1" applyBorder="1" applyAlignment="1" applyProtection="1">
      <alignment horizontal="center" vertical="center" wrapText="1"/>
      <protection locked="0"/>
    </xf>
    <xf numFmtId="5" fontId="2" fillId="0" borderId="2" xfId="21" applyNumberFormat="1" applyFont="1" applyBorder="1" applyAlignment="1" applyProtection="1">
      <alignment vertical="center" wrapText="1"/>
      <protection locked="0"/>
    </xf>
    <xf numFmtId="5" fontId="2" fillId="0" borderId="2" xfId="21" applyNumberFormat="1" applyFont="1" applyBorder="1" applyAlignment="1" applyProtection="1">
      <alignment horizontal="center" vertical="center" wrapText="1"/>
      <protection locked="0"/>
    </xf>
    <xf numFmtId="3" fontId="2" fillId="3" borderId="2" xfId="21" applyNumberFormat="1" applyFont="1" applyFill="1" applyBorder="1" applyAlignment="1" applyProtection="1">
      <alignment horizontal="center" vertical="center" wrapText="1"/>
      <protection locked="0"/>
    </xf>
    <xf numFmtId="2" fontId="2" fillId="0" borderId="2" xfId="21" applyNumberFormat="1" applyFont="1" applyBorder="1" applyAlignment="1" applyProtection="1">
      <alignment horizontal="center" vertical="center" wrapText="1"/>
      <protection locked="0"/>
    </xf>
    <xf numFmtId="9" fontId="2" fillId="0" borderId="2" xfId="23" applyFont="1" applyBorder="1" applyAlignment="1" applyProtection="1">
      <alignment horizontal="center" vertical="center" wrapText="1"/>
      <protection locked="0"/>
    </xf>
    <xf numFmtId="2" fontId="2" fillId="0" borderId="2" xfId="23" applyNumberFormat="1" applyFont="1" applyBorder="1" applyAlignment="1" applyProtection="1">
      <alignment horizontal="center" vertical="center" wrapText="1"/>
      <protection locked="0"/>
    </xf>
    <xf numFmtId="0" fontId="2" fillId="0" borderId="0" xfId="0" applyFont="1" applyAlignment="1">
      <alignment vertical="center"/>
    </xf>
    <xf numFmtId="49" fontId="2" fillId="3" borderId="2" xfId="3" applyNumberFormat="1" applyFont="1" applyFill="1" applyBorder="1" applyAlignment="1">
      <alignment horizontal="center" vertical="center" wrapText="1"/>
    </xf>
    <xf numFmtId="14" fontId="2" fillId="3" borderId="2" xfId="0" applyNumberFormat="1" applyFont="1" applyFill="1" applyBorder="1" applyAlignment="1" applyProtection="1">
      <alignment vertical="center" wrapText="1"/>
      <protection locked="0"/>
    </xf>
    <xf numFmtId="5" fontId="2" fillId="3" borderId="2" xfId="21" applyNumberFormat="1" applyFont="1" applyFill="1" applyBorder="1" applyAlignment="1" applyProtection="1">
      <alignment horizontal="center" vertical="center" wrapText="1"/>
      <protection locked="0"/>
    </xf>
    <xf numFmtId="0" fontId="5" fillId="0" borderId="2" xfId="6" applyBorder="1" applyAlignment="1">
      <alignment vertical="center" wrapText="1"/>
      <protection locked="0"/>
    </xf>
    <xf numFmtId="0" fontId="4" fillId="0" borderId="2" xfId="0" applyFont="1" applyBorder="1" applyAlignment="1">
      <alignment horizontal="left" vertical="center" wrapText="1"/>
    </xf>
    <xf numFmtId="167" fontId="2" fillId="0" borderId="2" xfId="21" applyNumberFormat="1" applyFont="1" applyBorder="1" applyAlignment="1" applyProtection="1">
      <alignment vertical="center" wrapText="1"/>
      <protection locked="0"/>
    </xf>
    <xf numFmtId="167" fontId="2" fillId="3" borderId="2" xfId="21" applyNumberFormat="1" applyFont="1" applyFill="1" applyBorder="1" applyAlignment="1" applyProtection="1">
      <alignment vertical="center" wrapText="1"/>
      <protection locked="0"/>
    </xf>
    <xf numFmtId="0" fontId="6" fillId="3" borderId="2" xfId="6" applyFont="1" applyFill="1" applyBorder="1" applyAlignment="1">
      <alignment vertical="center" wrapText="1"/>
      <protection locked="0"/>
    </xf>
    <xf numFmtId="5" fontId="2" fillId="3" borderId="2" xfId="21" applyNumberFormat="1" applyFont="1" applyFill="1" applyBorder="1" applyAlignment="1" applyProtection="1">
      <alignment vertical="center" wrapText="1"/>
      <protection locked="0"/>
    </xf>
    <xf numFmtId="168" fontId="2" fillId="3" borderId="2" xfId="3" applyNumberFormat="1" applyFont="1" applyFill="1" applyBorder="1" applyAlignment="1">
      <alignment horizontal="center" vertical="center"/>
    </xf>
    <xf numFmtId="168" fontId="2" fillId="3" borderId="2" xfId="4" applyNumberFormat="1" applyFont="1" applyFill="1" applyBorder="1" applyAlignment="1">
      <alignment horizontal="center" vertical="center"/>
    </xf>
    <xf numFmtId="0" fontId="2" fillId="0" borderId="2" xfId="3" applyFont="1" applyBorder="1" applyAlignment="1">
      <alignment vertical="center" wrapText="1"/>
    </xf>
    <xf numFmtId="0" fontId="4" fillId="0" borderId="2" xfId="0" applyFont="1" applyBorder="1" applyAlignment="1">
      <alignment vertical="center" wrapText="1"/>
    </xf>
    <xf numFmtId="0" fontId="5" fillId="3" borderId="2" xfId="6" applyFill="1" applyBorder="1" applyAlignment="1">
      <alignment vertical="center" wrapText="1"/>
      <protection locked="0"/>
    </xf>
    <xf numFmtId="1" fontId="2" fillId="3" borderId="2" xfId="23" applyNumberFormat="1" applyFont="1" applyFill="1" applyBorder="1" applyAlignment="1" applyProtection="1">
      <alignment vertical="center" wrapText="1"/>
      <protection locked="0"/>
    </xf>
    <xf numFmtId="0" fontId="2" fillId="0" borderId="2" xfId="0" applyFont="1" applyBorder="1" applyAlignment="1">
      <alignment vertical="center"/>
    </xf>
    <xf numFmtId="3" fontId="7" fillId="3" borderId="2" xfId="0" applyNumberFormat="1" applyFont="1" applyFill="1" applyBorder="1" applyAlignment="1">
      <alignment horizontal="center" vertical="center"/>
    </xf>
    <xf numFmtId="0" fontId="4" fillId="3" borderId="2" xfId="0" applyFont="1" applyFill="1" applyBorder="1" applyAlignment="1">
      <alignment horizontal="center" vertical="center"/>
    </xf>
    <xf numFmtId="172" fontId="0" fillId="0" borderId="2" xfId="4" applyNumberFormat="1" applyFont="1" applyBorder="1" applyAlignment="1">
      <alignment horizontal="center" vertical="center" readingOrder="1"/>
    </xf>
    <xf numFmtId="0" fontId="2" fillId="3" borderId="2" xfId="0" applyFont="1" applyFill="1" applyBorder="1" applyAlignment="1">
      <alignment horizontal="center" vertical="center" wrapText="1"/>
    </xf>
    <xf numFmtId="14" fontId="2" fillId="0" borderId="2" xfId="3" applyNumberFormat="1" applyFont="1" applyBorder="1" applyAlignment="1">
      <alignment vertical="center"/>
    </xf>
    <xf numFmtId="0" fontId="2" fillId="0" borderId="2" xfId="3" applyFont="1" applyBorder="1" applyAlignment="1">
      <alignment horizontal="center" vertical="center"/>
    </xf>
    <xf numFmtId="0" fontId="2" fillId="0" borderId="2" xfId="3" applyFont="1" applyBorder="1" applyAlignment="1" applyProtection="1">
      <alignment horizontal="center" vertical="center"/>
      <protection locked="0"/>
    </xf>
    <xf numFmtId="0" fontId="2" fillId="3" borderId="2" xfId="0" applyFont="1" applyFill="1" applyBorder="1" applyAlignment="1">
      <alignment horizontal="center" vertical="center"/>
    </xf>
    <xf numFmtId="0" fontId="4" fillId="3" borderId="2" xfId="5" applyNumberFormat="1" applyFont="1" applyFill="1" applyBorder="1" applyAlignment="1">
      <alignment horizontal="center" vertical="center"/>
    </xf>
    <xf numFmtId="0" fontId="4" fillId="3" borderId="2" xfId="1" applyNumberFormat="1" applyFont="1" applyFill="1" applyBorder="1" applyAlignment="1">
      <alignment horizontal="center" vertical="center"/>
    </xf>
    <xf numFmtId="176" fontId="0" fillId="3" borderId="2" xfId="0" applyNumberFormat="1" applyFill="1" applyBorder="1" applyAlignment="1">
      <alignment vertical="center"/>
    </xf>
    <xf numFmtId="0" fontId="9" fillId="6" borderId="6" xfId="0" applyFont="1" applyFill="1" applyBorder="1" applyAlignment="1" applyProtection="1">
      <alignment horizontal="center" vertical="center" wrapText="1"/>
      <protection locked="0"/>
    </xf>
    <xf numFmtId="0" fontId="9" fillId="6" borderId="20" xfId="0" applyFont="1" applyFill="1" applyBorder="1" applyAlignment="1">
      <alignment horizontal="center" vertical="center" wrapText="1"/>
    </xf>
    <xf numFmtId="166" fontId="2" fillId="0" borderId="2" xfId="23" applyNumberFormat="1" applyFont="1" applyBorder="1" applyAlignment="1" applyProtection="1">
      <alignment vertical="center" wrapText="1"/>
      <protection locked="0"/>
    </xf>
    <xf numFmtId="0" fontId="2" fillId="0" borderId="2" xfId="3" applyFont="1" applyBorder="1" applyAlignment="1">
      <alignment horizontal="left" vertical="center" wrapText="1"/>
    </xf>
    <xf numFmtId="166" fontId="2" fillId="0" borderId="4" xfId="23" applyNumberFormat="1" applyFont="1" applyBorder="1" applyAlignment="1" applyProtection="1">
      <alignment vertical="center" wrapText="1"/>
      <protection locked="0"/>
    </xf>
    <xf numFmtId="166" fontId="2" fillId="0" borderId="21" xfId="23" applyNumberFormat="1" applyFont="1" applyBorder="1" applyAlignment="1" applyProtection="1">
      <alignment horizontal="center" vertical="center" wrapText="1"/>
      <protection locked="0"/>
    </xf>
    <xf numFmtId="3" fontId="9" fillId="6" borderId="20" xfId="0" applyNumberFormat="1" applyFont="1" applyFill="1" applyBorder="1" applyAlignment="1" applyProtection="1">
      <alignment horizontal="center" vertical="center" wrapText="1"/>
      <protection locked="0"/>
    </xf>
    <xf numFmtId="0" fontId="9" fillId="6" borderId="6" xfId="0" applyFont="1" applyFill="1" applyBorder="1" applyAlignment="1">
      <alignment horizontal="center" vertical="center" wrapText="1"/>
    </xf>
    <xf numFmtId="0" fontId="9" fillId="6" borderId="20" xfId="0" applyFont="1" applyFill="1" applyBorder="1" applyAlignment="1" applyProtection="1">
      <alignment horizontal="center" vertical="center" wrapText="1"/>
      <protection locked="0"/>
    </xf>
    <xf numFmtId="3" fontId="9" fillId="6" borderId="20" xfId="0" applyNumberFormat="1" applyFont="1" applyFill="1" applyBorder="1" applyAlignment="1" applyProtection="1">
      <alignment horizontal="center" vertical="center"/>
      <protection locked="0"/>
    </xf>
    <xf numFmtId="0" fontId="9" fillId="6" borderId="28" xfId="0" applyFont="1" applyFill="1" applyBorder="1" applyAlignment="1">
      <alignment horizontal="center" vertical="center" wrapText="1"/>
    </xf>
    <xf numFmtId="0" fontId="2" fillId="0" borderId="2" xfId="23" applyNumberFormat="1" applyFont="1" applyBorder="1" applyAlignment="1" applyProtection="1">
      <alignment horizontal="center" vertical="center" wrapText="1"/>
      <protection locked="0"/>
    </xf>
    <xf numFmtId="167" fontId="8" fillId="0" borderId="2" xfId="21" applyNumberFormat="1" applyFont="1" applyBorder="1" applyAlignment="1" applyProtection="1">
      <alignment vertical="center" wrapText="1"/>
      <protection locked="0"/>
    </xf>
    <xf numFmtId="0" fontId="2" fillId="0" borderId="16" xfId="0" applyFont="1" applyBorder="1" applyAlignment="1" applyProtection="1">
      <alignment vertical="center" wrapText="1"/>
      <protection locked="0"/>
    </xf>
    <xf numFmtId="0" fontId="2" fillId="3" borderId="16" xfId="0" applyFont="1" applyFill="1" applyBorder="1" applyAlignment="1" applyProtection="1">
      <alignment vertical="center" wrapText="1"/>
      <protection locked="0"/>
    </xf>
    <xf numFmtId="14" fontId="2" fillId="0" borderId="16" xfId="0" applyNumberFormat="1" applyFont="1" applyBorder="1" applyAlignment="1" applyProtection="1">
      <alignment vertical="center" wrapText="1"/>
      <protection locked="0"/>
    </xf>
    <xf numFmtId="15" fontId="2" fillId="0" borderId="16" xfId="0" applyNumberFormat="1" applyFont="1" applyBorder="1" applyAlignment="1" applyProtection="1">
      <alignment vertical="center" wrapText="1"/>
      <protection locked="0"/>
    </xf>
    <xf numFmtId="3" fontId="2" fillId="3" borderId="16" xfId="21" applyNumberFormat="1" applyFont="1" applyFill="1" applyBorder="1" applyAlignment="1" applyProtection="1">
      <alignment horizontal="center" vertical="center" wrapText="1"/>
      <protection locked="0"/>
    </xf>
    <xf numFmtId="2" fontId="2" fillId="0" borderId="16" xfId="21" applyNumberFormat="1" applyFont="1" applyBorder="1" applyAlignment="1" applyProtection="1">
      <alignment horizontal="center" vertical="center" wrapText="1"/>
      <protection locked="0"/>
    </xf>
    <xf numFmtId="9" fontId="2" fillId="0" borderId="16" xfId="23" applyFont="1" applyBorder="1" applyAlignment="1" applyProtection="1">
      <alignment horizontal="center" vertical="center" wrapText="1"/>
      <protection locked="0"/>
    </xf>
    <xf numFmtId="2" fontId="2" fillId="0" borderId="16" xfId="23" applyNumberFormat="1" applyFont="1" applyBorder="1" applyAlignment="1" applyProtection="1">
      <alignment horizontal="center" vertical="center" wrapText="1"/>
      <protection locked="0"/>
    </xf>
    <xf numFmtId="9" fontId="2" fillId="0" borderId="6" xfId="23" applyFont="1" applyBorder="1" applyAlignment="1" applyProtection="1">
      <alignment horizontal="center" vertical="center" wrapText="1"/>
      <protection locked="0"/>
    </xf>
    <xf numFmtId="0" fontId="2" fillId="0" borderId="6" xfId="23" applyNumberFormat="1" applyFont="1" applyBorder="1" applyAlignment="1" applyProtection="1">
      <alignment horizontal="center" vertical="center" wrapText="1"/>
      <protection locked="0"/>
    </xf>
    <xf numFmtId="0" fontId="2" fillId="0" borderId="6" xfId="0" applyFont="1" applyBorder="1" applyAlignment="1" applyProtection="1">
      <alignment vertical="center" wrapText="1"/>
      <protection locked="0"/>
    </xf>
    <xf numFmtId="14" fontId="2" fillId="0" borderId="6" xfId="0" applyNumberFormat="1" applyFont="1" applyBorder="1" applyAlignment="1" applyProtection="1">
      <alignment vertical="center" wrapText="1"/>
      <protection locked="0"/>
    </xf>
    <xf numFmtId="15" fontId="2" fillId="0" borderId="6" xfId="0" applyNumberFormat="1" applyFont="1" applyBorder="1" applyAlignment="1" applyProtection="1">
      <alignment vertical="center" wrapText="1"/>
      <protection locked="0"/>
    </xf>
    <xf numFmtId="167" fontId="2" fillId="0" borderId="6" xfId="21" applyNumberFormat="1" applyFont="1" applyBorder="1" applyAlignment="1" applyProtection="1">
      <alignment vertical="center" wrapText="1"/>
      <protection locked="0"/>
    </xf>
    <xf numFmtId="5" fontId="2" fillId="0" borderId="6" xfId="21" applyNumberFormat="1" applyFont="1" applyBorder="1" applyAlignment="1" applyProtection="1">
      <alignment vertical="center" wrapText="1"/>
      <protection locked="0"/>
    </xf>
    <xf numFmtId="3" fontId="2" fillId="3" borderId="6" xfId="21" applyNumberFormat="1" applyFont="1" applyFill="1" applyBorder="1" applyAlignment="1" applyProtection="1">
      <alignment horizontal="center" vertical="center" wrapText="1"/>
      <protection locked="0"/>
    </xf>
    <xf numFmtId="2" fontId="2" fillId="0" borderId="6" xfId="21" applyNumberFormat="1" applyFont="1" applyBorder="1" applyAlignment="1" applyProtection="1">
      <alignment horizontal="center" vertical="center" wrapText="1"/>
      <protection locked="0"/>
    </xf>
    <xf numFmtId="2" fontId="2" fillId="0" borderId="6" xfId="23" applyNumberFormat="1" applyFont="1" applyBorder="1" applyAlignment="1" applyProtection="1">
      <alignment horizontal="center" vertical="center" wrapText="1"/>
      <protection locked="0"/>
    </xf>
    <xf numFmtId="167" fontId="2" fillId="0" borderId="16" xfId="21" applyNumberFormat="1" applyFont="1" applyBorder="1" applyAlignment="1" applyProtection="1">
      <alignment vertical="center" wrapText="1"/>
      <protection locked="0"/>
    </xf>
    <xf numFmtId="14" fontId="2" fillId="0" borderId="16" xfId="3" applyNumberFormat="1" applyFont="1" applyBorder="1" applyAlignment="1">
      <alignment vertical="center"/>
    </xf>
    <xf numFmtId="0" fontId="2" fillId="0" borderId="16" xfId="3" applyFont="1" applyBorder="1" applyAlignment="1">
      <alignment vertical="center" wrapText="1"/>
    </xf>
    <xf numFmtId="166" fontId="2" fillId="0" borderId="19" xfId="23" applyNumberFormat="1" applyFont="1" applyBorder="1" applyAlignment="1" applyProtection="1">
      <alignment horizontal="center" vertical="center" wrapText="1"/>
      <protection locked="0"/>
    </xf>
    <xf numFmtId="0" fontId="2" fillId="3" borderId="6" xfId="0" applyFont="1" applyFill="1" applyBorder="1" applyAlignment="1" applyProtection="1">
      <alignment vertical="center" wrapText="1"/>
      <protection locked="0"/>
    </xf>
    <xf numFmtId="0" fontId="2" fillId="0" borderId="6" xfId="0" applyFont="1" applyBorder="1" applyAlignment="1">
      <alignment vertical="center"/>
    </xf>
    <xf numFmtId="1" fontId="7" fillId="0" borderId="6" xfId="23" applyNumberFormat="1" applyFont="1" applyBorder="1" applyAlignment="1">
      <alignment horizontal="center" vertical="center"/>
    </xf>
    <xf numFmtId="9" fontId="7" fillId="0" borderId="6" xfId="23" applyFont="1" applyBorder="1" applyAlignment="1">
      <alignment horizontal="center" vertical="center"/>
    </xf>
    <xf numFmtId="174" fontId="4" fillId="2" borderId="6" xfId="4" applyNumberFormat="1" applyFont="1" applyFill="1" applyBorder="1" applyAlignment="1">
      <alignment horizontal="center" vertical="center"/>
    </xf>
    <xf numFmtId="5" fontId="2" fillId="3" borderId="6" xfId="21" applyNumberFormat="1" applyFont="1" applyFill="1" applyBorder="1" applyAlignment="1" applyProtection="1">
      <alignment vertical="center" wrapText="1"/>
      <protection locked="0"/>
    </xf>
    <xf numFmtId="3" fontId="2" fillId="0" borderId="6" xfId="21" applyNumberFormat="1" applyFont="1" applyBorder="1" applyAlignment="1" applyProtection="1">
      <alignment horizontal="center" vertical="center" wrapText="1"/>
      <protection locked="0"/>
    </xf>
    <xf numFmtId="0" fontId="2" fillId="0" borderId="2" xfId="0" applyFont="1" applyBorder="1" applyAlignment="1">
      <alignment horizontal="left" vertical="center" wrapText="1"/>
    </xf>
    <xf numFmtId="5" fontId="2" fillId="3" borderId="16" xfId="21" applyNumberFormat="1" applyFont="1" applyFill="1" applyBorder="1" applyAlignment="1" applyProtection="1">
      <alignment vertical="center" wrapText="1"/>
      <protection locked="0"/>
    </xf>
    <xf numFmtId="166" fontId="2" fillId="0" borderId="4" xfId="23" applyNumberFormat="1" applyFont="1" applyBorder="1" applyAlignment="1" applyProtection="1">
      <alignment horizontal="center" vertical="center" wrapText="1"/>
      <protection locked="0"/>
    </xf>
    <xf numFmtId="0" fontId="9" fillId="6" borderId="20" xfId="0" applyFont="1" applyFill="1" applyBorder="1" applyAlignment="1">
      <alignment horizontal="center" vertical="center"/>
    </xf>
    <xf numFmtId="15" fontId="4" fillId="0" borderId="2" xfId="0" applyNumberFormat="1" applyFont="1" applyBorder="1" applyAlignment="1" applyProtection="1">
      <alignment vertical="center" wrapText="1"/>
      <protection locked="0"/>
    </xf>
    <xf numFmtId="0" fontId="0" fillId="0" borderId="0" xfId="0" applyAlignment="1">
      <alignment wrapText="1"/>
    </xf>
    <xf numFmtId="0" fontId="2" fillId="7" borderId="2" xfId="23" applyNumberFormat="1" applyFont="1" applyFill="1" applyBorder="1" applyAlignment="1" applyProtection="1">
      <alignment horizontal="center" vertical="center" wrapText="1"/>
      <protection locked="0"/>
    </xf>
    <xf numFmtId="0" fontId="2" fillId="4" borderId="2" xfId="23" applyNumberFormat="1" applyFont="1" applyFill="1" applyBorder="1" applyAlignment="1" applyProtection="1">
      <alignment horizontal="center" vertical="center" wrapText="1"/>
      <protection locked="0"/>
    </xf>
    <xf numFmtId="0" fontId="2" fillId="8" borderId="2" xfId="23" applyNumberFormat="1" applyFont="1" applyFill="1" applyBorder="1" applyAlignment="1" applyProtection="1">
      <alignment horizontal="center" vertical="center" wrapText="1"/>
      <protection locked="0"/>
    </xf>
    <xf numFmtId="0" fontId="16" fillId="7" borderId="2" xfId="23" applyNumberFormat="1" applyFont="1" applyFill="1" applyBorder="1" applyAlignment="1" applyProtection="1">
      <alignment horizontal="center" vertical="center" wrapText="1"/>
      <protection locked="0"/>
    </xf>
    <xf numFmtId="0" fontId="2" fillId="4" borderId="16" xfId="23" applyNumberFormat="1" applyFont="1" applyFill="1" applyBorder="1" applyAlignment="1" applyProtection="1">
      <alignment horizontal="center" vertical="center" wrapText="1"/>
      <protection locked="0"/>
    </xf>
    <xf numFmtId="1" fontId="2" fillId="3" borderId="6" xfId="23" applyNumberFormat="1" applyFont="1" applyFill="1" applyBorder="1" applyAlignment="1" applyProtection="1">
      <alignment vertical="center" wrapText="1"/>
      <protection locked="0"/>
    </xf>
    <xf numFmtId="9" fontId="2" fillId="3" borderId="2" xfId="23" applyFont="1" applyFill="1" applyBorder="1" applyAlignment="1" applyProtection="1">
      <alignment vertical="center" wrapText="1"/>
      <protection locked="0"/>
    </xf>
    <xf numFmtId="0" fontId="2" fillId="3" borderId="2" xfId="3" applyFont="1" applyFill="1" applyBorder="1" applyAlignment="1">
      <alignment horizontal="center" vertical="center" wrapText="1"/>
    </xf>
    <xf numFmtId="9" fontId="2" fillId="3" borderId="2" xfId="0" applyNumberFormat="1" applyFont="1" applyFill="1" applyBorder="1" applyAlignment="1">
      <alignment horizontal="center" vertical="center"/>
    </xf>
    <xf numFmtId="9" fontId="4" fillId="3" borderId="2" xfId="23" applyFont="1" applyFill="1" applyBorder="1" applyAlignment="1">
      <alignment horizontal="center" vertical="center"/>
    </xf>
    <xf numFmtId="171" fontId="2" fillId="3" borderId="2" xfId="23" applyNumberFormat="1" applyFont="1" applyFill="1" applyBorder="1" applyAlignment="1" applyProtection="1">
      <alignment vertical="center" wrapText="1"/>
      <protection locked="0"/>
    </xf>
    <xf numFmtId="0" fontId="2" fillId="3" borderId="2" xfId="3" applyFont="1" applyFill="1" applyBorder="1" applyAlignment="1" applyProtection="1">
      <alignment horizontal="center" vertical="center" wrapText="1"/>
      <protection locked="0"/>
    </xf>
    <xf numFmtId="0" fontId="2" fillId="4" borderId="2" xfId="3" applyFont="1" applyFill="1" applyBorder="1" applyAlignment="1">
      <alignment vertical="center" wrapText="1"/>
    </xf>
    <xf numFmtId="0" fontId="2" fillId="3" borderId="2" xfId="3" applyFont="1" applyFill="1" applyBorder="1" applyAlignment="1">
      <alignment vertical="center"/>
    </xf>
    <xf numFmtId="0" fontId="2" fillId="3" borderId="2" xfId="7" applyNumberFormat="1" applyFont="1" applyFill="1" applyBorder="1" applyAlignment="1">
      <alignment vertical="center"/>
    </xf>
    <xf numFmtId="172" fontId="2" fillId="3" borderId="2" xfId="4" applyNumberFormat="1" applyFont="1" applyFill="1" applyBorder="1" applyAlignment="1">
      <alignment vertical="center"/>
    </xf>
    <xf numFmtId="168" fontId="2" fillId="3" borderId="2" xfId="3" applyNumberFormat="1" applyFont="1" applyFill="1" applyBorder="1" applyAlignment="1">
      <alignment vertical="center"/>
    </xf>
    <xf numFmtId="9" fontId="2" fillId="3" borderId="2" xfId="23" applyFont="1" applyFill="1" applyBorder="1" applyAlignment="1">
      <alignment horizontal="center" vertical="center"/>
    </xf>
    <xf numFmtId="164" fontId="2" fillId="3" borderId="2" xfId="2" applyFont="1" applyFill="1" applyBorder="1" applyAlignment="1">
      <alignment vertical="center"/>
    </xf>
    <xf numFmtId="15" fontId="2" fillId="0" borderId="2" xfId="0" applyNumberFormat="1" applyFont="1" applyBorder="1" applyAlignment="1" applyProtection="1">
      <alignment horizontal="center" vertical="center" wrapText="1"/>
      <protection locked="0"/>
    </xf>
    <xf numFmtId="0" fontId="14" fillId="0" borderId="2" xfId="3" applyFont="1" applyBorder="1" applyAlignment="1">
      <alignment vertical="top" wrapText="1"/>
    </xf>
    <xf numFmtId="0" fontId="5" fillId="3" borderId="6" xfId="6" applyFill="1" applyBorder="1" applyAlignment="1">
      <alignment vertical="center" wrapText="1"/>
      <protection locked="0"/>
    </xf>
    <xf numFmtId="1" fontId="7" fillId="3" borderId="6" xfId="23" applyNumberFormat="1" applyFont="1" applyFill="1" applyBorder="1" applyAlignment="1">
      <alignment horizontal="center" vertical="center"/>
    </xf>
    <xf numFmtId="171" fontId="7" fillId="3" borderId="2" xfId="21" applyNumberFormat="1" applyFont="1" applyFill="1" applyBorder="1" applyAlignment="1">
      <alignment horizontal="center" vertical="center" wrapText="1"/>
    </xf>
    <xf numFmtId="164" fontId="7" fillId="3" borderId="2" xfId="2" applyFont="1" applyFill="1" applyBorder="1" applyAlignment="1">
      <alignment vertical="center"/>
    </xf>
    <xf numFmtId="0" fontId="6" fillId="3" borderId="16" xfId="6" applyFont="1" applyFill="1" applyBorder="1" applyAlignment="1">
      <alignment vertical="center" wrapText="1"/>
      <protection locked="0"/>
    </xf>
    <xf numFmtId="9" fontId="2" fillId="3" borderId="16" xfId="3" applyNumberFormat="1" applyFont="1" applyFill="1" applyBorder="1" applyAlignment="1">
      <alignment horizontal="center" vertical="center"/>
    </xf>
    <xf numFmtId="9" fontId="2" fillId="3" borderId="16" xfId="23" applyFont="1" applyFill="1" applyBorder="1" applyAlignment="1">
      <alignment horizontal="center" vertical="center"/>
    </xf>
    <xf numFmtId="171" fontId="4" fillId="3" borderId="16" xfId="21" applyNumberFormat="1" applyFont="1" applyFill="1" applyBorder="1" applyAlignment="1">
      <alignment horizontal="center" vertical="center"/>
    </xf>
    <xf numFmtId="168" fontId="2" fillId="3" borderId="16" xfId="3" applyNumberFormat="1" applyFont="1" applyFill="1" applyBorder="1" applyAlignment="1">
      <alignment horizontal="center" vertical="center"/>
    </xf>
    <xf numFmtId="49" fontId="2" fillId="3" borderId="16" xfId="3" applyNumberFormat="1" applyFont="1" applyFill="1" applyBorder="1" applyAlignment="1">
      <alignment horizontal="center" vertical="center" wrapText="1"/>
    </xf>
    <xf numFmtId="168" fontId="2" fillId="3" borderId="16" xfId="4" applyNumberFormat="1" applyFont="1" applyFill="1" applyBorder="1" applyAlignment="1">
      <alignment horizontal="center" vertical="center"/>
    </xf>
    <xf numFmtId="5" fontId="2" fillId="3" borderId="16" xfId="21" applyNumberFormat="1" applyFont="1" applyFill="1" applyBorder="1" applyAlignment="1" applyProtection="1">
      <alignment horizontal="center" vertical="center" wrapText="1"/>
      <protection locked="0"/>
    </xf>
    <xf numFmtId="171" fontId="4" fillId="3" borderId="2" xfId="21" applyNumberFormat="1" applyFont="1" applyFill="1" applyBorder="1" applyAlignment="1">
      <alignment horizontal="center" vertical="center"/>
    </xf>
    <xf numFmtId="0" fontId="10" fillId="3" borderId="2" xfId="0" applyFont="1" applyFill="1" applyBorder="1" applyAlignment="1">
      <alignment horizontal="right" vertical="center" wrapText="1" readingOrder="1"/>
    </xf>
    <xf numFmtId="1" fontId="7" fillId="3" borderId="2" xfId="23" applyNumberFormat="1" applyFont="1" applyFill="1" applyBorder="1" applyAlignment="1">
      <alignment horizontal="center" vertical="center"/>
    </xf>
    <xf numFmtId="175" fontId="10" fillId="3" borderId="2" xfId="0" applyNumberFormat="1" applyFont="1" applyFill="1" applyBorder="1" applyAlignment="1">
      <alignment horizontal="right" vertical="center" wrapText="1" readingOrder="1"/>
    </xf>
    <xf numFmtId="0" fontId="2" fillId="3" borderId="2" xfId="0" applyFont="1" applyFill="1" applyBorder="1" applyAlignment="1">
      <alignment vertical="center"/>
    </xf>
    <xf numFmtId="175" fontId="11" fillId="3" borderId="2" xfId="0" applyNumberFormat="1" applyFont="1" applyFill="1" applyBorder="1" applyAlignment="1">
      <alignment horizontal="right" vertical="center" wrapText="1" readingOrder="1"/>
    </xf>
    <xf numFmtId="15" fontId="8" fillId="0" borderId="2" xfId="0" applyNumberFormat="1" applyFont="1" applyBorder="1" applyAlignment="1" applyProtection="1">
      <alignment vertical="center" wrapText="1"/>
      <protection locked="0"/>
    </xf>
    <xf numFmtId="9" fontId="7" fillId="3" borderId="2" xfId="23" applyFont="1" applyFill="1" applyBorder="1" applyAlignment="1">
      <alignment horizontal="center" vertical="center"/>
    </xf>
    <xf numFmtId="164" fontId="4" fillId="3" borderId="2" xfId="2" applyFont="1" applyFill="1" applyBorder="1" applyAlignment="1">
      <alignment horizontal="center" vertical="center" wrapText="1"/>
    </xf>
    <xf numFmtId="174" fontId="4" fillId="3" borderId="2" xfId="4" applyNumberFormat="1" applyFont="1" applyFill="1" applyBorder="1" applyAlignment="1">
      <alignment horizontal="center" vertical="center"/>
    </xf>
    <xf numFmtId="0" fontId="4" fillId="0" borderId="2" xfId="0" applyFont="1" applyBorder="1" applyAlignment="1" applyProtection="1">
      <alignment vertical="center" wrapText="1"/>
      <protection locked="0"/>
    </xf>
    <xf numFmtId="0" fontId="4" fillId="3" borderId="2" xfId="0" applyFont="1" applyFill="1" applyBorder="1" applyAlignment="1" applyProtection="1">
      <alignment vertical="center" wrapText="1"/>
      <protection locked="0"/>
    </xf>
    <xf numFmtId="0" fontId="19" fillId="3" borderId="2" xfId="6" applyFont="1" applyFill="1" applyBorder="1" applyAlignment="1">
      <alignment vertical="center" wrapText="1"/>
      <protection locked="0"/>
    </xf>
    <xf numFmtId="14" fontId="4" fillId="0" borderId="2" xfId="0" applyNumberFormat="1" applyFont="1" applyBorder="1" applyAlignment="1" applyProtection="1">
      <alignment vertical="center" wrapText="1"/>
      <protection locked="0"/>
    </xf>
    <xf numFmtId="9" fontId="4" fillId="3" borderId="2" xfId="5" applyNumberFormat="1" applyFont="1" applyFill="1" applyBorder="1" applyAlignment="1">
      <alignment horizontal="center" vertical="center"/>
    </xf>
    <xf numFmtId="164" fontId="4" fillId="3" borderId="2" xfId="2" applyFont="1" applyFill="1" applyBorder="1" applyAlignment="1">
      <alignment horizontal="center" vertical="center"/>
    </xf>
    <xf numFmtId="0" fontId="0" fillId="3" borderId="2" xfId="0" applyFill="1" applyBorder="1" applyAlignment="1">
      <alignment horizontal="center" vertical="center" readingOrder="1"/>
    </xf>
    <xf numFmtId="172" fontId="0" fillId="3" borderId="2" xfId="4" applyNumberFormat="1" applyFont="1" applyFill="1" applyBorder="1" applyAlignment="1">
      <alignment horizontal="center" vertical="center" readingOrder="1"/>
    </xf>
    <xf numFmtId="14" fontId="2" fillId="3" borderId="6" xfId="0" applyNumberFormat="1" applyFont="1" applyFill="1" applyBorder="1" applyAlignment="1" applyProtection="1">
      <alignment vertical="center" wrapText="1"/>
      <protection locked="0"/>
    </xf>
    <xf numFmtId="9" fontId="11" fillId="3" borderId="2" xfId="0" applyNumberFormat="1" applyFont="1" applyFill="1" applyBorder="1" applyAlignment="1">
      <alignment horizontal="center" vertical="center" wrapText="1" readingOrder="1"/>
    </xf>
    <xf numFmtId="41" fontId="11" fillId="3" borderId="2" xfId="1" applyFont="1" applyFill="1" applyBorder="1" applyAlignment="1">
      <alignment horizontal="center" vertical="center" wrapText="1" readingOrder="1"/>
    </xf>
    <xf numFmtId="41" fontId="0" fillId="3" borderId="2" xfId="1" applyFont="1" applyFill="1" applyBorder="1" applyAlignment="1">
      <alignment horizontal="center" vertical="center" readingOrder="1"/>
    </xf>
    <xf numFmtId="0" fontId="0" fillId="3" borderId="2" xfId="0" applyFill="1" applyBorder="1" applyAlignment="1">
      <alignment horizontal="center" wrapText="1" readingOrder="1"/>
    </xf>
    <xf numFmtId="0" fontId="20" fillId="0" borderId="0" xfId="0" applyFont="1"/>
    <xf numFmtId="172" fontId="21" fillId="2" borderId="2" xfId="4" applyNumberFormat="1" applyFont="1" applyFill="1" applyBorder="1" applyAlignment="1">
      <alignment horizontal="center" vertical="center" wrapText="1"/>
    </xf>
    <xf numFmtId="172" fontId="21" fillId="0" borderId="2" xfId="4" applyNumberFormat="1" applyFont="1" applyBorder="1" applyAlignment="1">
      <alignment horizontal="right" vertical="center" wrapText="1"/>
    </xf>
    <xf numFmtId="164" fontId="21" fillId="0" borderId="2" xfId="2" applyFont="1" applyBorder="1" applyAlignment="1">
      <alignment horizontal="center" vertical="center" wrapText="1"/>
    </xf>
    <xf numFmtId="171" fontId="20" fillId="0" borderId="2" xfId="21" applyNumberFormat="1" applyFont="1" applyBorder="1" applyAlignment="1">
      <alignment vertical="center"/>
    </xf>
    <xf numFmtId="0" fontId="9" fillId="6" borderId="6" xfId="0" applyFont="1" applyFill="1" applyBorder="1" applyAlignment="1">
      <alignment horizontal="center" vertical="center"/>
    </xf>
    <xf numFmtId="0" fontId="9" fillId="0" borderId="3"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41" fontId="21" fillId="2" borderId="2" xfId="1" applyFont="1" applyFill="1" applyBorder="1" applyAlignment="1">
      <alignment horizontal="center" vertical="center"/>
    </xf>
    <xf numFmtId="164" fontId="21" fillId="2" borderId="35" xfId="2" applyFont="1" applyFill="1" applyBorder="1" applyAlignment="1">
      <alignment horizontal="center" vertical="center" wrapText="1"/>
    </xf>
    <xf numFmtId="3" fontId="20" fillId="0" borderId="2" xfId="0" applyNumberFormat="1" applyFont="1" applyBorder="1" applyAlignment="1">
      <alignment horizontal="center" vertical="center" wrapText="1"/>
    </xf>
    <xf numFmtId="3" fontId="20" fillId="0" borderId="2" xfId="0" applyNumberFormat="1" applyFont="1" applyBorder="1" applyAlignment="1">
      <alignment vertical="center" wrapText="1"/>
    </xf>
    <xf numFmtId="0" fontId="21" fillId="0" borderId="2" xfId="0" applyFont="1" applyBorder="1" applyAlignment="1">
      <alignment horizontal="right" vertical="center" wrapText="1" readingOrder="1"/>
    </xf>
    <xf numFmtId="0" fontId="21" fillId="0" borderId="2" xfId="0" applyFont="1" applyBorder="1" applyAlignment="1">
      <alignment horizontal="center" vertical="center" wrapText="1" readingOrder="1"/>
    </xf>
    <xf numFmtId="1" fontId="21" fillId="0" borderId="2" xfId="23" applyNumberFormat="1" applyFont="1" applyBorder="1" applyAlignment="1">
      <alignment horizontal="center" vertical="center"/>
    </xf>
    <xf numFmtId="175" fontId="21" fillId="0" borderId="2" xfId="0" applyNumberFormat="1" applyFont="1" applyBorder="1" applyAlignment="1">
      <alignment horizontal="right" vertical="center" wrapText="1" readingOrder="1"/>
    </xf>
    <xf numFmtId="175" fontId="22" fillId="0" borderId="2" xfId="0" applyNumberFormat="1" applyFont="1" applyBorder="1" applyAlignment="1">
      <alignment horizontal="right" vertical="center" wrapText="1" readingOrder="1"/>
    </xf>
    <xf numFmtId="172" fontId="20" fillId="0" borderId="2" xfId="4" applyNumberFormat="1" applyFont="1" applyBorder="1" applyAlignment="1">
      <alignment horizontal="center" vertical="center" readingOrder="1"/>
    </xf>
    <xf numFmtId="0" fontId="20" fillId="2" borderId="2" xfId="0" applyFont="1" applyFill="1" applyBorder="1" applyAlignment="1">
      <alignment vertical="center" wrapText="1"/>
    </xf>
    <xf numFmtId="0" fontId="20" fillId="2" borderId="0" xfId="0" applyFont="1" applyFill="1" applyAlignment="1">
      <alignment vertical="center" wrapText="1"/>
    </xf>
    <xf numFmtId="0" fontId="20"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20" fillId="0" borderId="2" xfId="0" applyFont="1" applyBorder="1" applyAlignment="1">
      <alignment horizontal="center" vertical="center"/>
    </xf>
    <xf numFmtId="0" fontId="20" fillId="0" borderId="2" xfId="0" applyFont="1" applyBorder="1"/>
    <xf numFmtId="175" fontId="20" fillId="0" borderId="2" xfId="0" applyNumberFormat="1" applyFont="1" applyBorder="1"/>
    <xf numFmtId="0" fontId="21" fillId="2" borderId="0" xfId="0" applyFont="1" applyFill="1" applyAlignment="1">
      <alignment vertical="center"/>
    </xf>
    <xf numFmtId="0" fontId="23" fillId="5" borderId="11" xfId="0" applyFont="1" applyFill="1" applyBorder="1" applyAlignment="1">
      <alignment vertical="center" wrapText="1"/>
    </xf>
    <xf numFmtId="0" fontId="23" fillId="5" borderId="12" xfId="0" applyFont="1" applyFill="1" applyBorder="1" applyAlignment="1">
      <alignment vertical="center" wrapText="1"/>
    </xf>
    <xf numFmtId="0" fontId="23" fillId="5" borderId="12" xfId="0" applyFont="1" applyFill="1" applyBorder="1" applyAlignment="1">
      <alignment vertical="center"/>
    </xf>
    <xf numFmtId="0" fontId="23" fillId="5" borderId="13" xfId="0" applyFont="1" applyFill="1" applyBorder="1" applyAlignment="1">
      <alignment vertical="center" wrapText="1"/>
    </xf>
    <xf numFmtId="0" fontId="23" fillId="5" borderId="14" xfId="0" applyFont="1" applyFill="1" applyBorder="1" applyAlignment="1">
      <alignment vertical="center"/>
    </xf>
    <xf numFmtId="0" fontId="21" fillId="0" borderId="0" xfId="0" applyFont="1" applyAlignment="1">
      <alignment vertical="center"/>
    </xf>
    <xf numFmtId="0" fontId="17" fillId="6" borderId="3" xfId="0" applyFont="1" applyFill="1" applyBorder="1" applyAlignment="1">
      <alignment horizontal="center" vertical="top" wrapText="1"/>
    </xf>
    <xf numFmtId="0" fontId="17" fillId="6" borderId="18" xfId="0" applyFont="1" applyFill="1" applyBorder="1" applyAlignment="1">
      <alignment horizontal="center" vertical="justify"/>
    </xf>
    <xf numFmtId="0" fontId="17" fillId="6" borderId="16" xfId="0" applyFont="1" applyFill="1" applyBorder="1" applyAlignment="1" applyProtection="1">
      <alignment horizontal="center" vertical="center" wrapText="1"/>
      <protection locked="0"/>
    </xf>
    <xf numFmtId="0" fontId="17" fillId="6" borderId="16" xfId="0" applyFont="1" applyFill="1" applyBorder="1" applyAlignment="1" applyProtection="1">
      <alignment horizontal="center" vertical="center"/>
      <protection locked="0"/>
    </xf>
    <xf numFmtId="0" fontId="17" fillId="6" borderId="32" xfId="0" applyFont="1" applyFill="1" applyBorder="1" applyAlignment="1">
      <alignment horizontal="center" vertical="center" wrapText="1"/>
    </xf>
    <xf numFmtId="0" fontId="17" fillId="0" borderId="20" xfId="0" applyFont="1" applyBorder="1" applyAlignment="1">
      <alignment horizontal="center" vertical="center" wrapText="1"/>
    </xf>
    <xf numFmtId="0" fontId="17" fillId="6" borderId="10" xfId="0" applyFont="1" applyFill="1" applyBorder="1" applyAlignment="1" applyProtection="1">
      <alignment horizontal="center" vertical="center"/>
      <protection locked="0"/>
    </xf>
    <xf numFmtId="0" fontId="17" fillId="6" borderId="3" xfId="0" applyFont="1" applyFill="1" applyBorder="1" applyAlignment="1" applyProtection="1">
      <alignment horizontal="center" vertical="center"/>
      <protection locked="0"/>
    </xf>
    <xf numFmtId="0" fontId="17" fillId="6" borderId="7"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xf numFmtId="0" fontId="17" fillId="6" borderId="4" xfId="0" applyFont="1" applyFill="1" applyBorder="1" applyAlignment="1">
      <alignment horizontal="center" vertical="center" wrapText="1"/>
    </xf>
    <xf numFmtId="0" fontId="17" fillId="6" borderId="33" xfId="0" applyFont="1" applyFill="1" applyBorder="1" applyAlignment="1">
      <alignment horizontal="center" vertical="center" wrapText="1"/>
    </xf>
    <xf numFmtId="0" fontId="17" fillId="0" borderId="17" xfId="0" applyFont="1" applyBorder="1" applyAlignment="1">
      <alignment horizontal="center" vertical="center" wrapText="1"/>
    </xf>
    <xf numFmtId="0" fontId="17" fillId="6" borderId="6" xfId="0" applyFont="1" applyFill="1" applyBorder="1" applyAlignment="1">
      <alignment horizontal="center" vertical="center" wrapText="1"/>
    </xf>
    <xf numFmtId="0" fontId="17" fillId="6" borderId="20" xfId="0" applyFont="1" applyFill="1" applyBorder="1" applyAlignment="1">
      <alignment horizontal="center" vertical="center"/>
    </xf>
    <xf numFmtId="0" fontId="17" fillId="6" borderId="20" xfId="0" applyFont="1" applyFill="1" applyBorder="1" applyAlignment="1">
      <alignment horizontal="center" vertical="center" wrapText="1"/>
    </xf>
    <xf numFmtId="0" fontId="17" fillId="6" borderId="20" xfId="0" applyFont="1" applyFill="1" applyBorder="1" applyAlignment="1" applyProtection="1">
      <alignment horizontal="center" vertical="center" wrapText="1"/>
      <protection locked="0"/>
    </xf>
    <xf numFmtId="3" fontId="17" fillId="6" borderId="20" xfId="0" applyNumberFormat="1" applyFont="1" applyFill="1" applyBorder="1" applyAlignment="1" applyProtection="1">
      <alignment horizontal="center" vertical="center" wrapText="1"/>
      <protection locked="0"/>
    </xf>
    <xf numFmtId="3" fontId="17" fillId="6" borderId="20" xfId="0" applyNumberFormat="1" applyFont="1" applyFill="1" applyBorder="1" applyAlignment="1" applyProtection="1">
      <alignment horizontal="center" vertical="center"/>
      <protection locked="0"/>
    </xf>
    <xf numFmtId="0" fontId="17" fillId="6" borderId="6" xfId="0" applyFont="1" applyFill="1" applyBorder="1" applyAlignment="1" applyProtection="1">
      <alignment horizontal="center" vertical="center" wrapText="1"/>
      <protection locked="0"/>
    </xf>
    <xf numFmtId="166" fontId="21" fillId="0" borderId="2" xfId="23" applyNumberFormat="1" applyFont="1" applyBorder="1" applyAlignment="1" applyProtection="1">
      <alignment vertical="center" wrapText="1"/>
      <protection locked="0"/>
    </xf>
    <xf numFmtId="0" fontId="21" fillId="7" borderId="2" xfId="23" applyNumberFormat="1" applyFont="1" applyFill="1" applyBorder="1" applyAlignment="1" applyProtection="1">
      <alignment horizontal="center" vertical="center" wrapText="1"/>
      <protection locked="0"/>
    </xf>
    <xf numFmtId="0" fontId="20" fillId="0" borderId="2" xfId="0" applyFont="1" applyBorder="1" applyAlignment="1">
      <alignment wrapText="1"/>
    </xf>
    <xf numFmtId="0" fontId="21" fillId="0" borderId="2" xfId="0" applyFont="1" applyBorder="1" applyAlignment="1" applyProtection="1">
      <alignment vertical="center" wrapText="1"/>
      <protection locked="0"/>
    </xf>
    <xf numFmtId="0" fontId="24" fillId="0" borderId="2" xfId="6" applyFont="1" applyBorder="1" applyAlignment="1">
      <alignment vertical="center" wrapText="1"/>
      <protection locked="0"/>
    </xf>
    <xf numFmtId="14" fontId="21" fillId="0" borderId="2" xfId="0" applyNumberFormat="1" applyFont="1" applyBorder="1" applyAlignment="1" applyProtection="1">
      <alignment vertical="center" wrapText="1"/>
      <protection locked="0"/>
    </xf>
    <xf numFmtId="15" fontId="21" fillId="0" borderId="2" xfId="0" applyNumberFormat="1" applyFont="1" applyBorder="1" applyAlignment="1" applyProtection="1">
      <alignment vertical="center" wrapText="1"/>
      <protection locked="0"/>
    </xf>
    <xf numFmtId="3" fontId="21" fillId="0" borderId="2" xfId="21" applyNumberFormat="1" applyFont="1" applyBorder="1" applyAlignment="1" applyProtection="1">
      <alignment horizontal="center" vertical="center" wrapText="1"/>
      <protection locked="0"/>
    </xf>
    <xf numFmtId="0" fontId="21" fillId="0" borderId="2" xfId="5" applyNumberFormat="1" applyFont="1" applyBorder="1" applyAlignment="1">
      <alignment horizontal="center" vertical="center"/>
    </xf>
    <xf numFmtId="1" fontId="21" fillId="0" borderId="2" xfId="23" applyNumberFormat="1" applyFont="1" applyBorder="1" applyAlignment="1" applyProtection="1">
      <alignment vertical="center" wrapText="1"/>
      <protection locked="0"/>
    </xf>
    <xf numFmtId="170" fontId="20" fillId="0" borderId="2" xfId="5" applyNumberFormat="1" applyFont="1" applyBorder="1" applyAlignment="1">
      <alignment horizontal="center" vertical="center"/>
    </xf>
    <xf numFmtId="5" fontId="21" fillId="0" borderId="2" xfId="21" applyNumberFormat="1" applyFont="1" applyBorder="1" applyAlignment="1" applyProtection="1">
      <alignment vertical="center" wrapText="1"/>
      <protection locked="0"/>
    </xf>
    <xf numFmtId="5" fontId="21" fillId="0" borderId="2" xfId="21" applyNumberFormat="1" applyFont="1" applyBorder="1" applyAlignment="1" applyProtection="1">
      <alignment horizontal="center" vertical="center" wrapText="1"/>
      <protection locked="0"/>
    </xf>
    <xf numFmtId="2" fontId="21" fillId="0" borderId="2" xfId="21" applyNumberFormat="1" applyFont="1" applyBorder="1" applyAlignment="1" applyProtection="1">
      <alignment horizontal="center" vertical="center" wrapText="1"/>
      <protection locked="0"/>
    </xf>
    <xf numFmtId="9" fontId="21" fillId="0" borderId="2" xfId="23" applyFont="1" applyBorder="1" applyAlignment="1" applyProtection="1">
      <alignment horizontal="center" vertical="center" wrapText="1"/>
      <protection locked="0"/>
    </xf>
    <xf numFmtId="2" fontId="21" fillId="0" borderId="2" xfId="23" applyNumberFormat="1" applyFont="1" applyBorder="1" applyAlignment="1" applyProtection="1">
      <alignment horizontal="center" vertical="center" wrapText="1"/>
      <protection locked="0"/>
    </xf>
    <xf numFmtId="166" fontId="21" fillId="0" borderId="4" xfId="23" applyNumberFormat="1" applyFont="1" applyBorder="1" applyAlignment="1" applyProtection="1">
      <alignment vertical="center" wrapText="1"/>
      <protection locked="0"/>
    </xf>
    <xf numFmtId="0" fontId="17" fillId="4" borderId="3" xfId="0" applyFont="1" applyFill="1" applyBorder="1" applyAlignment="1" applyProtection="1">
      <alignment horizontal="center" vertical="center" wrapText="1"/>
      <protection locked="0"/>
    </xf>
    <xf numFmtId="167" fontId="21" fillId="0" borderId="2" xfId="21" applyNumberFormat="1" applyFont="1" applyBorder="1" applyAlignment="1" applyProtection="1">
      <alignment vertical="center" wrapText="1"/>
      <protection locked="0"/>
    </xf>
    <xf numFmtId="3" fontId="21" fillId="2" borderId="2" xfId="21" applyNumberFormat="1" applyFont="1" applyFill="1" applyBorder="1" applyAlignment="1" applyProtection="1">
      <alignment horizontal="center" vertical="center" wrapText="1"/>
      <protection locked="0"/>
    </xf>
    <xf numFmtId="170" fontId="20" fillId="9" borderId="2" xfId="5" applyNumberFormat="1" applyFont="1" applyFill="1" applyBorder="1" applyAlignment="1">
      <alignment horizontal="center" vertical="center"/>
    </xf>
    <xf numFmtId="5" fontId="21" fillId="9" borderId="2" xfId="21" applyNumberFormat="1" applyFont="1" applyFill="1" applyBorder="1" applyAlignment="1" applyProtection="1">
      <alignment vertical="center" wrapText="1"/>
      <protection locked="0"/>
    </xf>
    <xf numFmtId="5" fontId="21" fillId="0" borderId="2" xfId="21" applyNumberFormat="1" applyFont="1" applyBorder="1" applyAlignment="1" applyProtection="1">
      <alignment horizontal="right" vertical="center" wrapText="1"/>
      <protection locked="0"/>
    </xf>
    <xf numFmtId="0" fontId="20" fillId="0" borderId="2" xfId="0" applyFont="1" applyBorder="1" applyAlignment="1">
      <alignment horizontal="justify" vertical="top" wrapText="1"/>
    </xf>
    <xf numFmtId="15" fontId="21" fillId="0" borderId="2" xfId="0" applyNumberFormat="1" applyFont="1" applyBorder="1" applyAlignment="1" applyProtection="1">
      <alignment horizontal="justify" vertical="top" wrapText="1"/>
      <protection locked="0"/>
    </xf>
    <xf numFmtId="165" fontId="20" fillId="0" borderId="2" xfId="22" applyFont="1" applyBorder="1" applyAlignment="1">
      <alignment vertical="center" wrapText="1"/>
    </xf>
    <xf numFmtId="165" fontId="20" fillId="2" borderId="2" xfId="22" applyFont="1" applyFill="1" applyBorder="1" applyAlignment="1">
      <alignment vertical="center" wrapText="1"/>
    </xf>
    <xf numFmtId="5" fontId="21" fillId="2" borderId="2" xfId="21" applyNumberFormat="1" applyFont="1" applyFill="1" applyBorder="1" applyAlignment="1" applyProtection="1">
      <alignment horizontal="center" vertical="center" wrapText="1"/>
      <protection locked="0"/>
    </xf>
    <xf numFmtId="0" fontId="21" fillId="0" borderId="2" xfId="3" applyFont="1" applyBorder="1" applyAlignment="1">
      <alignment vertical="center" wrapText="1"/>
    </xf>
    <xf numFmtId="0" fontId="21" fillId="0" borderId="2" xfId="3" applyFont="1" applyBorder="1" applyAlignment="1">
      <alignment horizontal="center" vertical="center" wrapText="1"/>
    </xf>
    <xf numFmtId="0" fontId="24" fillId="0" borderId="2" xfId="6" applyFont="1" applyBorder="1" applyAlignment="1" applyProtection="1">
      <alignment horizontal="center" vertical="center" wrapText="1"/>
    </xf>
    <xf numFmtId="14" fontId="21" fillId="0" borderId="2" xfId="3" applyNumberFormat="1" applyFont="1" applyBorder="1" applyAlignment="1">
      <alignment vertical="center"/>
    </xf>
    <xf numFmtId="0" fontId="21" fillId="0" borderId="2" xfId="3" applyFont="1" applyBorder="1" applyAlignment="1">
      <alignment horizontal="center" vertical="center"/>
    </xf>
    <xf numFmtId="1" fontId="21" fillId="0" borderId="2" xfId="3" applyNumberFormat="1" applyFont="1" applyBorder="1" applyAlignment="1">
      <alignment horizontal="center" vertical="center"/>
    </xf>
    <xf numFmtId="168" fontId="21" fillId="0" borderId="2" xfId="3" applyNumberFormat="1" applyFont="1" applyBorder="1" applyAlignment="1">
      <alignment horizontal="center" vertical="center"/>
    </xf>
    <xf numFmtId="49" fontId="21" fillId="0" borderId="2" xfId="3" applyNumberFormat="1" applyFont="1" applyBorder="1" applyAlignment="1">
      <alignment horizontal="center" vertical="center" wrapText="1"/>
    </xf>
    <xf numFmtId="168" fontId="21" fillId="0" borderId="2" xfId="4" applyNumberFormat="1" applyFont="1" applyBorder="1" applyAlignment="1">
      <alignment horizontal="center" vertical="center"/>
    </xf>
    <xf numFmtId="166" fontId="21" fillId="0" borderId="4" xfId="23" applyNumberFormat="1" applyFont="1" applyBorder="1" applyAlignment="1" applyProtection="1">
      <alignment horizontal="center" vertical="center" wrapText="1"/>
      <protection locked="0"/>
    </xf>
    <xf numFmtId="0" fontId="21" fillId="4" borderId="2" xfId="23" applyNumberFormat="1" applyFont="1" applyFill="1" applyBorder="1" applyAlignment="1" applyProtection="1">
      <alignment horizontal="center" vertical="center" wrapText="1"/>
      <protection locked="0"/>
    </xf>
    <xf numFmtId="0" fontId="20" fillId="0" borderId="2" xfId="0" applyFont="1" applyBorder="1" applyAlignment="1">
      <alignment horizontal="left" vertical="center" wrapText="1"/>
    </xf>
    <xf numFmtId="0" fontId="21" fillId="2" borderId="2" xfId="0" applyFont="1" applyFill="1" applyBorder="1" applyAlignment="1">
      <alignment horizontal="center" vertical="center" wrapText="1" readingOrder="1"/>
    </xf>
    <xf numFmtId="0" fontId="21" fillId="2" borderId="2" xfId="0" applyFont="1" applyFill="1" applyBorder="1" applyAlignment="1" applyProtection="1">
      <alignment horizontal="center" vertical="center" wrapText="1"/>
      <protection locked="0"/>
    </xf>
    <xf numFmtId="0" fontId="24" fillId="2" borderId="2" xfId="6" applyFont="1" applyFill="1" applyBorder="1" applyAlignment="1">
      <alignment horizontal="center" vertical="center" wrapText="1"/>
      <protection locked="0"/>
    </xf>
    <xf numFmtId="9" fontId="20" fillId="0" borderId="2" xfId="23" applyFont="1" applyBorder="1" applyAlignment="1">
      <alignment horizontal="center" vertical="center"/>
    </xf>
    <xf numFmtId="9" fontId="21" fillId="0" borderId="2" xfId="3" applyNumberFormat="1" applyFont="1" applyBorder="1" applyAlignment="1">
      <alignment horizontal="center" vertical="center"/>
    </xf>
    <xf numFmtId="3" fontId="21" fillId="3" borderId="2" xfId="21" applyNumberFormat="1" applyFont="1" applyFill="1" applyBorder="1" applyAlignment="1" applyProtection="1">
      <alignment horizontal="center" vertical="center" wrapText="1"/>
      <protection locked="0"/>
    </xf>
    <xf numFmtId="16" fontId="21" fillId="7" borderId="2" xfId="23" applyNumberFormat="1" applyFont="1" applyFill="1" applyBorder="1" applyAlignment="1" applyProtection="1">
      <alignment horizontal="center" vertical="center" wrapText="1"/>
      <protection locked="0"/>
    </xf>
    <xf numFmtId="0" fontId="21" fillId="0" borderId="2" xfId="23" applyNumberFormat="1" applyFont="1" applyBorder="1" applyAlignment="1" applyProtection="1">
      <alignment vertical="center" wrapText="1"/>
      <protection locked="0"/>
    </xf>
    <xf numFmtId="3" fontId="21" fillId="0" borderId="2" xfId="23" applyNumberFormat="1" applyFont="1" applyBorder="1" applyAlignment="1" applyProtection="1">
      <alignment vertical="center" wrapText="1"/>
      <protection locked="0"/>
    </xf>
    <xf numFmtId="0" fontId="21" fillId="2" borderId="2" xfId="0" applyFont="1" applyFill="1" applyBorder="1" applyAlignment="1" applyProtection="1">
      <alignment vertical="center" wrapText="1"/>
      <protection locked="0"/>
    </xf>
    <xf numFmtId="0" fontId="24" fillId="2" borderId="2" xfId="6" applyFont="1" applyFill="1" applyBorder="1" applyAlignment="1">
      <alignment vertical="center" wrapText="1"/>
      <protection locked="0"/>
    </xf>
    <xf numFmtId="0" fontId="20" fillId="0" borderId="2" xfId="0" applyFont="1" applyBorder="1" applyAlignment="1">
      <alignment vertical="center" wrapText="1"/>
    </xf>
    <xf numFmtId="0" fontId="20" fillId="0" borderId="2" xfId="4" applyNumberFormat="1" applyFont="1" applyBorder="1" applyAlignment="1">
      <alignment horizontal="center" vertical="center"/>
    </xf>
    <xf numFmtId="3" fontId="21" fillId="0" borderId="4" xfId="21" applyNumberFormat="1" applyFont="1" applyBorder="1" applyAlignment="1" applyProtection="1">
      <alignment horizontal="center" vertical="center" wrapText="1"/>
      <protection locked="0"/>
    </xf>
    <xf numFmtId="172" fontId="21" fillId="0" borderId="2" xfId="5" applyNumberFormat="1" applyFont="1" applyBorder="1" applyAlignment="1">
      <alignment horizontal="center" vertical="center" wrapText="1"/>
    </xf>
    <xf numFmtId="3" fontId="21" fillId="0" borderId="7" xfId="21" applyNumberFormat="1" applyFont="1" applyBorder="1" applyAlignment="1" applyProtection="1">
      <alignment horizontal="center" vertical="center" wrapText="1"/>
      <protection locked="0"/>
    </xf>
    <xf numFmtId="9" fontId="21" fillId="0" borderId="7" xfId="23" applyFont="1" applyBorder="1" applyAlignment="1" applyProtection="1">
      <alignment horizontal="center" vertical="center" wrapText="1"/>
      <protection locked="0"/>
    </xf>
    <xf numFmtId="2" fontId="21" fillId="0" borderId="0" xfId="23" applyNumberFormat="1" applyFont="1" applyAlignment="1" applyProtection="1">
      <alignment horizontal="center" vertical="center" wrapText="1"/>
      <protection locked="0"/>
    </xf>
    <xf numFmtId="9" fontId="21" fillId="0" borderId="0" xfId="23" applyFont="1" applyAlignment="1" applyProtection="1">
      <alignment horizontal="center" vertical="center" wrapText="1"/>
      <protection locked="0"/>
    </xf>
    <xf numFmtId="167" fontId="21" fillId="2" borderId="2" xfId="21" applyNumberFormat="1" applyFont="1" applyFill="1" applyBorder="1" applyAlignment="1" applyProtection="1">
      <alignment vertical="center" wrapText="1"/>
      <protection locked="0"/>
    </xf>
    <xf numFmtId="1" fontId="21" fillId="0" borderId="20" xfId="23" applyNumberFormat="1" applyFont="1" applyBorder="1" applyAlignment="1">
      <alignment horizontal="center" vertical="center"/>
    </xf>
    <xf numFmtId="168" fontId="21" fillId="2" borderId="2" xfId="3" applyNumberFormat="1" applyFont="1" applyFill="1" applyBorder="1" applyAlignment="1">
      <alignment horizontal="center" vertical="center"/>
    </xf>
    <xf numFmtId="0" fontId="27" fillId="0" borderId="2" xfId="6" applyFont="1" applyBorder="1" applyAlignment="1" applyProtection="1">
      <alignment vertical="center" wrapText="1"/>
    </xf>
    <xf numFmtId="0" fontId="21" fillId="0" borderId="2" xfId="0" applyFont="1" applyBorder="1" applyAlignment="1">
      <alignment horizontal="center" vertical="center"/>
    </xf>
    <xf numFmtId="15" fontId="27" fillId="0" borderId="2" xfId="6" applyNumberFormat="1" applyFont="1" applyBorder="1" applyAlignment="1">
      <alignment vertical="center" wrapText="1"/>
      <protection locked="0"/>
    </xf>
    <xf numFmtId="9" fontId="21" fillId="0" borderId="2" xfId="23" applyFont="1" applyBorder="1" applyAlignment="1">
      <alignment horizontal="center" vertical="center"/>
    </xf>
    <xf numFmtId="175" fontId="21" fillId="0" borderId="2" xfId="0" applyNumberFormat="1" applyFont="1" applyBorder="1" applyAlignment="1">
      <alignment vertical="center" wrapText="1"/>
    </xf>
    <xf numFmtId="167" fontId="21" fillId="0" borderId="2" xfId="21" applyNumberFormat="1"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21" fillId="0" borderId="2" xfId="0" applyFont="1" applyBorder="1" applyAlignment="1" applyProtection="1">
      <alignment horizontal="left" vertical="center" wrapText="1"/>
      <protection locked="0"/>
    </xf>
    <xf numFmtId="14" fontId="21" fillId="0" borderId="2" xfId="0" applyNumberFormat="1" applyFont="1" applyBorder="1" applyAlignment="1" applyProtection="1">
      <alignment horizontal="center" vertical="center" wrapText="1"/>
      <protection locked="0"/>
    </xf>
    <xf numFmtId="15" fontId="21" fillId="0" borderId="2" xfId="0" applyNumberFormat="1" applyFont="1" applyBorder="1" applyAlignment="1" applyProtection="1">
      <alignment horizontal="center" vertical="center" wrapText="1"/>
      <protection locked="0"/>
    </xf>
    <xf numFmtId="167" fontId="21" fillId="0" borderId="2" xfId="0" applyNumberFormat="1" applyFont="1" applyBorder="1" applyAlignment="1">
      <alignment horizontal="center" vertical="center" wrapText="1"/>
    </xf>
    <xf numFmtId="0" fontId="21" fillId="0" borderId="2" xfId="23" applyNumberFormat="1" applyFont="1" applyBorder="1" applyAlignment="1" applyProtection="1">
      <alignment horizontal="center" vertical="center" wrapText="1"/>
      <protection locked="0"/>
    </xf>
    <xf numFmtId="15" fontId="20" fillId="0" borderId="2" xfId="0" applyNumberFormat="1" applyFont="1" applyBorder="1" applyAlignment="1" applyProtection="1">
      <alignment vertical="center" wrapText="1"/>
      <protection locked="0"/>
    </xf>
    <xf numFmtId="0" fontId="21" fillId="0" borderId="2" xfId="0" applyFont="1" applyBorder="1" applyAlignment="1">
      <alignment vertical="center"/>
    </xf>
    <xf numFmtId="0" fontId="20" fillId="7" borderId="2" xfId="23" applyNumberFormat="1" applyFont="1" applyFill="1" applyBorder="1" applyAlignment="1" applyProtection="1">
      <alignment horizontal="center" vertical="center" wrapText="1"/>
      <protection locked="0"/>
    </xf>
    <xf numFmtId="171" fontId="21" fillId="0" borderId="2" xfId="21" applyNumberFormat="1" applyFont="1" applyBorder="1" applyAlignment="1" applyProtection="1">
      <alignment vertical="center" wrapText="1"/>
      <protection locked="0"/>
    </xf>
    <xf numFmtId="9" fontId="21" fillId="0" borderId="2" xfId="23" applyFont="1" applyBorder="1" applyAlignment="1" applyProtection="1">
      <alignment vertical="center" wrapText="1"/>
      <protection locked="0"/>
    </xf>
    <xf numFmtId="0" fontId="21" fillId="0" borderId="2" xfId="21" applyNumberFormat="1" applyFont="1" applyBorder="1" applyAlignment="1" applyProtection="1">
      <alignment horizontal="center" vertical="center" wrapText="1"/>
      <protection locked="0"/>
    </xf>
    <xf numFmtId="9" fontId="21" fillId="2" borderId="2" xfId="23" applyFont="1" applyFill="1" applyBorder="1" applyAlignment="1" applyProtection="1">
      <alignment horizontal="center" vertical="center" wrapText="1"/>
      <protection locked="0"/>
    </xf>
    <xf numFmtId="166" fontId="21" fillId="0" borderId="2" xfId="23" applyNumberFormat="1" applyFont="1" applyBorder="1" applyAlignment="1" applyProtection="1">
      <alignment horizontal="center" vertical="center" wrapText="1"/>
      <protection locked="0"/>
    </xf>
    <xf numFmtId="0" fontId="29" fillId="7" borderId="2" xfId="23" applyNumberFormat="1" applyFont="1" applyFill="1" applyBorder="1" applyAlignment="1" applyProtection="1">
      <alignment horizontal="center" vertical="center" wrapText="1"/>
      <protection locked="0"/>
    </xf>
    <xf numFmtId="0" fontId="21" fillId="0" borderId="2" xfId="21" applyNumberFormat="1" applyFont="1" applyBorder="1" applyAlignment="1" applyProtection="1">
      <alignment vertical="center" wrapText="1"/>
      <protection locked="0"/>
    </xf>
    <xf numFmtId="177" fontId="21" fillId="2" borderId="2" xfId="21" applyNumberFormat="1" applyFont="1" applyFill="1" applyBorder="1" applyAlignment="1" applyProtection="1">
      <alignment horizontal="center" vertical="center" wrapText="1"/>
      <protection locked="0"/>
    </xf>
    <xf numFmtId="5" fontId="21" fillId="2" borderId="2" xfId="21" applyNumberFormat="1" applyFont="1" applyFill="1" applyBorder="1" applyAlignment="1" applyProtection="1">
      <alignment vertical="center" wrapText="1"/>
      <protection locked="0"/>
    </xf>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xf>
    <xf numFmtId="0" fontId="21" fillId="0" borderId="2" xfId="3" applyFont="1" applyBorder="1" applyAlignment="1">
      <alignment horizontal="left" vertical="center" wrapText="1"/>
    </xf>
    <xf numFmtId="9" fontId="21" fillId="0" borderId="2" xfId="23" applyFont="1" applyBorder="1" applyAlignment="1">
      <alignment vertical="center"/>
    </xf>
    <xf numFmtId="9" fontId="21" fillId="0" borderId="2" xfId="0" applyNumberFormat="1" applyFont="1" applyBorder="1" applyAlignment="1">
      <alignment vertical="center"/>
    </xf>
    <xf numFmtId="164" fontId="21" fillId="0" borderId="2" xfId="2" applyFont="1" applyBorder="1" applyAlignment="1">
      <alignment vertical="center"/>
    </xf>
    <xf numFmtId="172" fontId="21" fillId="0" borderId="2" xfId="4" applyNumberFormat="1" applyFont="1" applyBorder="1" applyAlignment="1">
      <alignment vertical="center"/>
    </xf>
    <xf numFmtId="9" fontId="21" fillId="0" borderId="8" xfId="23" applyFont="1" applyBorder="1" applyAlignment="1" applyProtection="1">
      <alignment horizontal="center" vertical="center" wrapText="1"/>
      <protection locked="0"/>
    </xf>
    <xf numFmtId="0" fontId="21" fillId="4" borderId="8" xfId="23" applyNumberFormat="1" applyFont="1" applyFill="1" applyBorder="1" applyAlignment="1" applyProtection="1">
      <alignment horizontal="center" vertical="center" wrapText="1"/>
      <protection locked="0"/>
    </xf>
    <xf numFmtId="0" fontId="21" fillId="0" borderId="8" xfId="0" applyFont="1" applyBorder="1" applyAlignment="1">
      <alignment horizontal="left" vertical="center" wrapText="1"/>
    </xf>
    <xf numFmtId="0" fontId="21" fillId="2" borderId="8" xfId="0" applyFont="1" applyFill="1" applyBorder="1" applyAlignment="1">
      <alignment horizontal="center" vertical="center" wrapText="1" readingOrder="1"/>
    </xf>
    <xf numFmtId="0" fontId="21" fillId="2" borderId="8" xfId="0" applyFont="1" applyFill="1" applyBorder="1" applyAlignment="1" applyProtection="1">
      <alignment horizontal="center" vertical="center" wrapText="1"/>
      <protection locked="0"/>
    </xf>
    <xf numFmtId="0" fontId="24" fillId="2" borderId="8" xfId="6" applyFont="1" applyFill="1" applyBorder="1" applyAlignment="1">
      <alignment horizontal="center" vertical="center" wrapText="1"/>
      <protection locked="0"/>
    </xf>
    <xf numFmtId="15" fontId="21" fillId="0" borderId="8" xfId="0" applyNumberFormat="1" applyFont="1" applyBorder="1" applyAlignment="1" applyProtection="1">
      <alignment vertical="center" wrapText="1"/>
      <protection locked="0"/>
    </xf>
    <xf numFmtId="0" fontId="21" fillId="0" borderId="8" xfId="0" applyFont="1" applyBorder="1" applyAlignment="1">
      <alignment horizontal="center" vertical="center" wrapText="1"/>
    </xf>
    <xf numFmtId="9" fontId="21" fillId="3" borderId="8" xfId="0" applyNumberFormat="1" applyFont="1" applyFill="1" applyBorder="1" applyAlignment="1">
      <alignment horizontal="center" vertical="center"/>
    </xf>
    <xf numFmtId="167" fontId="21" fillId="0" borderId="8" xfId="21" applyNumberFormat="1" applyFont="1" applyBorder="1" applyAlignment="1" applyProtection="1">
      <alignment vertical="center" wrapText="1"/>
      <protection locked="0"/>
    </xf>
    <xf numFmtId="9" fontId="20" fillId="0" borderId="8" xfId="23" applyFont="1" applyBorder="1" applyAlignment="1">
      <alignment horizontal="center" vertical="center"/>
    </xf>
    <xf numFmtId="9" fontId="21" fillId="0" borderId="6" xfId="23" applyFont="1" applyBorder="1" applyAlignment="1" applyProtection="1">
      <alignment horizontal="center" vertical="center" wrapText="1"/>
      <protection locked="0"/>
    </xf>
    <xf numFmtId="167" fontId="30" fillId="0" borderId="2" xfId="21" applyNumberFormat="1" applyFont="1" applyBorder="1" applyAlignment="1" applyProtection="1">
      <alignment vertical="center" wrapText="1"/>
      <protection locked="0"/>
    </xf>
    <xf numFmtId="15" fontId="30" fillId="0" borderId="2" xfId="0" applyNumberFormat="1" applyFont="1" applyBorder="1" applyAlignment="1" applyProtection="1">
      <alignment vertical="center" wrapText="1"/>
      <protection locked="0"/>
    </xf>
    <xf numFmtId="168" fontId="21" fillId="0" borderId="2" xfId="3" applyNumberFormat="1" applyFont="1" applyBorder="1" applyAlignment="1">
      <alignment horizontal="center" vertical="center" wrapText="1"/>
    </xf>
    <xf numFmtId="1" fontId="21" fillId="0" borderId="2" xfId="23" applyNumberFormat="1" applyFont="1" applyBorder="1" applyAlignment="1" applyProtection="1">
      <alignment horizontal="center" vertical="center" wrapText="1"/>
      <protection locked="0"/>
    </xf>
    <xf numFmtId="5" fontId="26" fillId="0" borderId="2" xfId="21" applyNumberFormat="1" applyFont="1" applyBorder="1" applyAlignment="1" applyProtection="1">
      <alignment vertical="center" wrapText="1"/>
      <protection locked="0"/>
    </xf>
    <xf numFmtId="3" fontId="26" fillId="0" borderId="2" xfId="21" applyNumberFormat="1" applyFont="1" applyBorder="1" applyAlignment="1" applyProtection="1">
      <alignment horizontal="center" vertical="center" wrapText="1"/>
      <protection locked="0"/>
    </xf>
    <xf numFmtId="9" fontId="21" fillId="0" borderId="16" xfId="23" applyFont="1" applyBorder="1" applyAlignment="1" applyProtection="1">
      <alignment horizontal="center" vertical="center" wrapText="1"/>
      <protection locked="0"/>
    </xf>
    <xf numFmtId="5" fontId="21" fillId="0" borderId="16" xfId="21" applyNumberFormat="1" applyFont="1" applyBorder="1" applyAlignment="1" applyProtection="1">
      <alignment vertical="center" wrapText="1"/>
      <protection locked="0"/>
    </xf>
    <xf numFmtId="3" fontId="21" fillId="0" borderId="16" xfId="21" applyNumberFormat="1" applyFont="1" applyBorder="1" applyAlignment="1" applyProtection="1">
      <alignment horizontal="center" vertical="center" wrapText="1"/>
      <protection locked="0"/>
    </xf>
    <xf numFmtId="5" fontId="21" fillId="0" borderId="16" xfId="21" applyNumberFormat="1" applyFont="1" applyBorder="1" applyAlignment="1" applyProtection="1">
      <alignment horizontal="center" vertical="center" wrapText="1"/>
      <protection locked="0"/>
    </xf>
    <xf numFmtId="2" fontId="21" fillId="0" borderId="16" xfId="23" applyNumberFormat="1" applyFont="1" applyBorder="1" applyAlignment="1" applyProtection="1">
      <alignment horizontal="center" vertical="center" wrapText="1"/>
      <protection locked="0"/>
    </xf>
    <xf numFmtId="2" fontId="21" fillId="0" borderId="16" xfId="21" applyNumberFormat="1" applyFont="1" applyBorder="1" applyAlignment="1" applyProtection="1">
      <alignment horizontal="center" vertical="center" wrapText="1"/>
      <protection locked="0"/>
    </xf>
    <xf numFmtId="166" fontId="21" fillId="0" borderId="19" xfId="23" applyNumberFormat="1" applyFont="1" applyBorder="1" applyAlignment="1" applyProtection="1">
      <alignment horizontal="center" vertical="center" wrapText="1"/>
      <protection locked="0"/>
    </xf>
    <xf numFmtId="0" fontId="21" fillId="0" borderId="2" xfId="0" applyFont="1" applyBorder="1" applyAlignment="1">
      <alignment horizontal="left" vertical="center" wrapText="1"/>
    </xf>
    <xf numFmtId="1" fontId="21" fillId="0" borderId="2" xfId="0" applyNumberFormat="1" applyFont="1" applyBorder="1" applyAlignment="1">
      <alignment horizontal="center" vertical="center"/>
    </xf>
    <xf numFmtId="168" fontId="20" fillId="0" borderId="2" xfId="1" applyNumberFormat="1" applyFont="1" applyBorder="1" applyAlignment="1">
      <alignment horizontal="center" vertical="center"/>
    </xf>
    <xf numFmtId="0" fontId="32" fillId="7" borderId="2" xfId="23" applyNumberFormat="1" applyFont="1" applyFill="1" applyBorder="1" applyAlignment="1" applyProtection="1">
      <alignment horizontal="center" vertical="center" wrapText="1"/>
      <protection locked="0"/>
    </xf>
    <xf numFmtId="168" fontId="21" fillId="0" borderId="2" xfId="5" applyNumberFormat="1" applyFont="1" applyBorder="1" applyAlignment="1">
      <alignment horizontal="center" vertical="center"/>
    </xf>
    <xf numFmtId="0" fontId="20" fillId="0" borderId="2" xfId="5" applyNumberFormat="1" applyFont="1" applyBorder="1" applyAlignment="1">
      <alignment horizontal="center" vertical="center"/>
    </xf>
    <xf numFmtId="0" fontId="20" fillId="0" borderId="2" xfId="1" applyNumberFormat="1" applyFont="1" applyBorder="1" applyAlignment="1">
      <alignment horizontal="center" vertical="center"/>
    </xf>
    <xf numFmtId="9" fontId="21" fillId="0" borderId="2" xfId="0" applyNumberFormat="1" applyFont="1" applyBorder="1" applyAlignment="1" applyProtection="1">
      <alignment horizontal="center" vertical="center" wrapText="1"/>
      <protection locked="0"/>
    </xf>
    <xf numFmtId="167" fontId="20" fillId="0" borderId="2" xfId="21" applyNumberFormat="1" applyFont="1" applyBorder="1" applyAlignment="1" applyProtection="1">
      <alignment vertical="center" wrapText="1"/>
      <protection locked="0"/>
    </xf>
    <xf numFmtId="9" fontId="21" fillId="0" borderId="8" xfId="0" applyNumberFormat="1" applyFont="1" applyBorder="1" applyAlignment="1" applyProtection="1">
      <alignment horizontal="center" vertical="center" wrapText="1"/>
      <protection locked="0"/>
    </xf>
    <xf numFmtId="5" fontId="21" fillId="0" borderId="8" xfId="21" applyNumberFormat="1" applyFont="1" applyBorder="1" applyAlignment="1" applyProtection="1">
      <alignment horizontal="center" vertical="center" wrapText="1"/>
      <protection locked="0"/>
    </xf>
    <xf numFmtId="3" fontId="21" fillId="0" borderId="8" xfId="21" applyNumberFormat="1" applyFont="1" applyBorder="1" applyAlignment="1" applyProtection="1">
      <alignment horizontal="center" vertical="center" wrapText="1"/>
      <protection locked="0"/>
    </xf>
    <xf numFmtId="2" fontId="21" fillId="0" borderId="8" xfId="21" applyNumberFormat="1" applyFont="1" applyBorder="1" applyAlignment="1" applyProtection="1">
      <alignment horizontal="center" vertical="center" wrapText="1"/>
      <protection locked="0"/>
    </xf>
    <xf numFmtId="2" fontId="21" fillId="0" borderId="8" xfId="23" applyNumberFormat="1" applyFont="1" applyBorder="1" applyAlignment="1" applyProtection="1">
      <alignment horizontal="center" vertical="center" wrapText="1"/>
      <protection locked="0"/>
    </xf>
    <xf numFmtId="166" fontId="21" fillId="0" borderId="9" xfId="23" applyNumberFormat="1" applyFont="1" applyBorder="1" applyAlignment="1" applyProtection="1">
      <alignment horizontal="center" vertical="center" wrapText="1"/>
      <protection locked="0"/>
    </xf>
    <xf numFmtId="0" fontId="17" fillId="9" borderId="3" xfId="0" applyFont="1" applyFill="1" applyBorder="1" applyAlignment="1" applyProtection="1">
      <alignment horizontal="center" vertical="center" wrapText="1"/>
      <protection locked="0"/>
    </xf>
    <xf numFmtId="3" fontId="21" fillId="9" borderId="2" xfId="21" applyNumberFormat="1" applyFont="1" applyFill="1" applyBorder="1" applyAlignment="1" applyProtection="1">
      <alignment horizontal="center" vertical="center" wrapText="1"/>
      <protection locked="0"/>
    </xf>
    <xf numFmtId="5" fontId="21" fillId="9" borderId="2" xfId="21" applyNumberFormat="1" applyFont="1" applyFill="1" applyBorder="1" applyAlignment="1" applyProtection="1">
      <alignment horizontal="center" vertical="center" wrapText="1"/>
      <protection locked="0"/>
    </xf>
    <xf numFmtId="0" fontId="21" fillId="9" borderId="0" xfId="0" applyFont="1" applyFill="1" applyAlignment="1">
      <alignment vertical="center"/>
    </xf>
    <xf numFmtId="164" fontId="21" fillId="0" borderId="35" xfId="2" applyFont="1" applyBorder="1" applyAlignment="1">
      <alignment horizontal="center" vertical="center" wrapText="1"/>
    </xf>
    <xf numFmtId="164" fontId="21" fillId="0" borderId="0" xfId="2" applyFont="1" applyAlignment="1">
      <alignment vertical="center"/>
    </xf>
    <xf numFmtId="164" fontId="21" fillId="2" borderId="35" xfId="2" applyFont="1" applyFill="1" applyBorder="1" applyAlignment="1" applyProtection="1">
      <alignment horizontal="center" vertical="center" wrapText="1"/>
      <protection locked="0"/>
    </xf>
    <xf numFmtId="2" fontId="21" fillId="9" borderId="2" xfId="0" applyNumberFormat="1" applyFont="1" applyFill="1" applyBorder="1" applyAlignment="1" applyProtection="1">
      <alignment vertical="center" wrapText="1"/>
      <protection locked="0"/>
    </xf>
    <xf numFmtId="172" fontId="20" fillId="0" borderId="2" xfId="22" applyNumberFormat="1" applyFont="1" applyBorder="1" applyAlignment="1">
      <alignment vertical="center" wrapText="1"/>
    </xf>
    <xf numFmtId="172" fontId="21" fillId="0" borderId="2" xfId="21" applyNumberFormat="1" applyFont="1" applyBorder="1" applyAlignment="1" applyProtection="1">
      <alignment vertical="center" wrapText="1"/>
      <protection locked="0"/>
    </xf>
    <xf numFmtId="3" fontId="26" fillId="2" borderId="2" xfId="21" applyNumberFormat="1" applyFont="1" applyFill="1" applyBorder="1" applyAlignment="1" applyProtection="1">
      <alignment horizontal="center" vertical="center" wrapText="1"/>
      <protection locked="0"/>
    </xf>
    <xf numFmtId="1" fontId="21" fillId="9" borderId="2" xfId="3" applyNumberFormat="1" applyFont="1" applyFill="1" applyBorder="1" applyAlignment="1">
      <alignment horizontal="center" vertical="center"/>
    </xf>
    <xf numFmtId="168" fontId="21" fillId="9" borderId="2" xfId="3" applyNumberFormat="1" applyFont="1" applyFill="1" applyBorder="1" applyAlignment="1">
      <alignment horizontal="center" vertical="center"/>
    </xf>
    <xf numFmtId="167" fontId="21" fillId="9" borderId="2" xfId="21" applyNumberFormat="1" applyFont="1" applyFill="1" applyBorder="1" applyAlignment="1" applyProtection="1">
      <alignment vertical="center" wrapText="1"/>
      <protection locked="0"/>
    </xf>
    <xf numFmtId="14" fontId="21" fillId="9" borderId="2" xfId="3" applyNumberFormat="1" applyFont="1" applyFill="1" applyBorder="1" applyAlignment="1">
      <alignment vertical="center"/>
    </xf>
    <xf numFmtId="9" fontId="21" fillId="9" borderId="2" xfId="3" applyNumberFormat="1" applyFont="1" applyFill="1" applyBorder="1" applyAlignment="1">
      <alignment horizontal="center" vertical="center"/>
    </xf>
    <xf numFmtId="49" fontId="21" fillId="9" borderId="2" xfId="3" applyNumberFormat="1" applyFont="1" applyFill="1" applyBorder="1" applyAlignment="1">
      <alignment horizontal="center" vertical="center" wrapText="1"/>
    </xf>
    <xf numFmtId="168" fontId="21" fillId="9" borderId="2" xfId="4" applyNumberFormat="1" applyFont="1" applyFill="1" applyBorder="1" applyAlignment="1">
      <alignment horizontal="center" vertical="center"/>
    </xf>
    <xf numFmtId="14" fontId="21" fillId="9" borderId="2" xfId="0" applyNumberFormat="1" applyFont="1" applyFill="1" applyBorder="1" applyAlignment="1" applyProtection="1">
      <alignment vertical="center" wrapText="1"/>
      <protection locked="0"/>
    </xf>
    <xf numFmtId="173" fontId="21" fillId="9" borderId="2" xfId="4" applyNumberFormat="1" applyFont="1" applyFill="1" applyBorder="1" applyAlignment="1">
      <alignment horizontal="center" vertical="center"/>
    </xf>
    <xf numFmtId="3" fontId="21" fillId="9" borderId="4" xfId="21" applyNumberFormat="1" applyFont="1" applyFill="1" applyBorder="1" applyAlignment="1" applyProtection="1">
      <alignment horizontal="center" vertical="center" wrapText="1"/>
      <protection locked="0"/>
    </xf>
    <xf numFmtId="1" fontId="21" fillId="9" borderId="2" xfId="23" applyNumberFormat="1" applyFont="1" applyFill="1" applyBorder="1" applyAlignment="1">
      <alignment horizontal="center" vertical="center"/>
    </xf>
    <xf numFmtId="41" fontId="21" fillId="0" borderId="2" xfId="1" applyFont="1" applyBorder="1" applyAlignment="1">
      <alignment horizontal="center" vertical="center" wrapText="1"/>
    </xf>
    <xf numFmtId="165" fontId="20" fillId="9" borderId="2" xfId="22" applyFont="1" applyFill="1" applyBorder="1" applyAlignment="1">
      <alignment vertical="center" wrapText="1"/>
    </xf>
    <xf numFmtId="168" fontId="21" fillId="9" borderId="2" xfId="3" applyNumberFormat="1" applyFont="1" applyFill="1" applyBorder="1" applyAlignment="1">
      <alignment horizontal="center" vertical="center" wrapText="1"/>
    </xf>
    <xf numFmtId="0" fontId="17" fillId="9" borderId="32" xfId="0" applyFont="1" applyFill="1" applyBorder="1" applyAlignment="1" applyProtection="1">
      <alignment horizontal="center" vertical="center" wrapText="1"/>
      <protection locked="0"/>
    </xf>
    <xf numFmtId="1" fontId="21" fillId="9" borderId="2" xfId="23" applyNumberFormat="1" applyFont="1" applyFill="1" applyBorder="1" applyAlignment="1" applyProtection="1">
      <alignment vertical="center" wrapText="1"/>
      <protection locked="0"/>
    </xf>
    <xf numFmtId="168" fontId="20" fillId="9" borderId="2" xfId="5" applyNumberFormat="1" applyFont="1" applyFill="1" applyBorder="1" applyAlignment="1">
      <alignment horizontal="center" vertical="center"/>
    </xf>
    <xf numFmtId="168" fontId="21" fillId="9" borderId="2" xfId="0" applyNumberFormat="1" applyFont="1" applyFill="1" applyBorder="1" applyAlignment="1">
      <alignment horizontal="center" vertical="center"/>
    </xf>
    <xf numFmtId="168" fontId="20" fillId="9" borderId="2" xfId="1" applyNumberFormat="1" applyFont="1" applyFill="1" applyBorder="1" applyAlignment="1">
      <alignment horizontal="center" vertical="center"/>
    </xf>
    <xf numFmtId="168" fontId="21" fillId="9" borderId="2" xfId="5" applyNumberFormat="1" applyFont="1" applyFill="1" applyBorder="1" applyAlignment="1">
      <alignment horizontal="center" vertical="center"/>
    </xf>
    <xf numFmtId="175" fontId="20" fillId="2" borderId="2" xfId="0" applyNumberFormat="1" applyFont="1" applyFill="1" applyBorder="1"/>
    <xf numFmtId="0" fontId="20" fillId="2" borderId="2" xfId="0" applyFont="1" applyFill="1" applyBorder="1"/>
    <xf numFmtId="0" fontId="17" fillId="6" borderId="36" xfId="0" applyFont="1" applyFill="1" applyBorder="1" applyAlignment="1">
      <alignment horizontal="center" vertical="center" wrapText="1"/>
    </xf>
    <xf numFmtId="167" fontId="20" fillId="0" borderId="6" xfId="21" applyNumberFormat="1" applyFont="1" applyBorder="1" applyAlignment="1" applyProtection="1">
      <alignment vertical="center" wrapText="1"/>
      <protection locked="0"/>
    </xf>
    <xf numFmtId="0" fontId="21" fillId="0" borderId="6" xfId="0" applyFont="1" applyBorder="1" applyAlignment="1" applyProtection="1">
      <alignment vertical="center" wrapText="1"/>
      <protection locked="0"/>
    </xf>
    <xf numFmtId="0" fontId="21" fillId="0" borderId="6" xfId="3" applyFont="1" applyBorder="1" applyAlignment="1">
      <alignment vertical="center" wrapText="1"/>
    </xf>
    <xf numFmtId="0" fontId="27" fillId="0" borderId="6" xfId="6" applyFont="1" applyBorder="1" applyAlignment="1" applyProtection="1">
      <alignment vertical="center" wrapText="1"/>
    </xf>
    <xf numFmtId="14" fontId="21" fillId="0" borderId="6" xfId="0" applyNumberFormat="1" applyFont="1" applyBorder="1" applyAlignment="1" applyProtection="1">
      <alignment vertical="center" wrapText="1"/>
      <protection locked="0"/>
    </xf>
    <xf numFmtId="167" fontId="2" fillId="10" borderId="3" xfId="21" applyNumberFormat="1" applyFont="1" applyFill="1" applyBorder="1" applyAlignment="1" applyProtection="1">
      <alignment vertical="center" wrapText="1"/>
      <protection locked="0"/>
    </xf>
    <xf numFmtId="0" fontId="32" fillId="7" borderId="6" xfId="23" applyNumberFormat="1" applyFont="1" applyFill="1" applyBorder="1" applyAlignment="1" applyProtection="1">
      <alignment horizontal="center" vertical="center" wrapText="1"/>
      <protection locked="0"/>
    </xf>
    <xf numFmtId="178" fontId="20" fillId="0" borderId="0" xfId="2" applyNumberFormat="1" applyFont="1"/>
    <xf numFmtId="1" fontId="20" fillId="0" borderId="0" xfId="0" applyNumberFormat="1" applyFont="1"/>
    <xf numFmtId="0" fontId="17" fillId="6" borderId="6" xfId="0" applyFont="1" applyFill="1" applyBorder="1" applyAlignment="1">
      <alignment horizontal="center" vertical="center"/>
    </xf>
    <xf numFmtId="49" fontId="21" fillId="0" borderId="16" xfId="3" applyNumberFormat="1" applyFont="1" applyFill="1" applyBorder="1" applyAlignment="1" applyProtection="1">
      <alignment vertical="center" wrapText="1"/>
    </xf>
    <xf numFmtId="3" fontId="21" fillId="0" borderId="2" xfId="21" applyNumberFormat="1" applyFont="1" applyFill="1" applyBorder="1" applyAlignment="1" applyProtection="1">
      <alignment vertical="center" wrapText="1"/>
      <protection locked="0"/>
    </xf>
    <xf numFmtId="164" fontId="20" fillId="0" borderId="2" xfId="2" applyFont="1" applyFill="1" applyBorder="1" applyAlignment="1">
      <alignment horizontal="center" vertical="center"/>
    </xf>
    <xf numFmtId="0" fontId="20" fillId="0" borderId="2" xfId="0" applyFont="1" applyFill="1" applyBorder="1" applyAlignment="1">
      <alignment horizontal="center" vertical="center"/>
    </xf>
    <xf numFmtId="0" fontId="21" fillId="0" borderId="2" xfId="0" applyFont="1" applyFill="1" applyBorder="1" applyAlignment="1" applyProtection="1">
      <alignment vertical="center" wrapText="1"/>
      <protection locked="0"/>
    </xf>
    <xf numFmtId="0" fontId="21" fillId="0" borderId="2" xfId="3" applyFont="1" applyFill="1" applyBorder="1" applyAlignment="1">
      <alignment vertical="center" wrapText="1"/>
    </xf>
    <xf numFmtId="0" fontId="21" fillId="0" borderId="0" xfId="0" applyFont="1" applyFill="1" applyAlignment="1">
      <alignment vertical="center"/>
    </xf>
    <xf numFmtId="0" fontId="21" fillId="0" borderId="16" xfId="23" applyNumberFormat="1" applyFont="1" applyFill="1" applyBorder="1" applyAlignment="1" applyProtection="1">
      <alignment horizontal="center" vertical="center" wrapText="1"/>
      <protection locked="0"/>
    </xf>
    <xf numFmtId="167" fontId="21" fillId="0" borderId="16" xfId="21" applyNumberFormat="1" applyFont="1" applyFill="1" applyBorder="1" applyAlignment="1" applyProtection="1">
      <alignment vertical="center" wrapText="1"/>
      <protection locked="0"/>
    </xf>
    <xf numFmtId="0" fontId="21" fillId="0" borderId="16" xfId="0" applyFont="1" applyFill="1" applyBorder="1" applyAlignment="1" applyProtection="1">
      <alignment vertical="center" wrapText="1"/>
      <protection locked="0"/>
    </xf>
    <xf numFmtId="0" fontId="24" fillId="0" borderId="2" xfId="6" applyFont="1" applyFill="1" applyBorder="1" applyAlignment="1">
      <alignment vertical="center" wrapText="1"/>
      <protection locked="0"/>
    </xf>
    <xf numFmtId="14" fontId="21" fillId="0" borderId="16" xfId="3" applyNumberFormat="1" applyFont="1" applyFill="1" applyBorder="1" applyAlignment="1">
      <alignment vertical="center"/>
    </xf>
    <xf numFmtId="14" fontId="21" fillId="0" borderId="16" xfId="0" applyNumberFormat="1" applyFont="1" applyFill="1" applyBorder="1" applyAlignment="1" applyProtection="1">
      <alignment vertical="center" wrapText="1"/>
      <protection locked="0"/>
    </xf>
    <xf numFmtId="15" fontId="21" fillId="0" borderId="16" xfId="0" applyNumberFormat="1" applyFont="1" applyFill="1" applyBorder="1" applyAlignment="1" applyProtection="1">
      <alignment vertical="center" wrapText="1"/>
      <protection locked="0"/>
    </xf>
    <xf numFmtId="9" fontId="21" fillId="0" borderId="16" xfId="3" applyNumberFormat="1" applyFont="1" applyFill="1" applyBorder="1" applyAlignment="1">
      <alignment horizontal="center" vertical="center"/>
    </xf>
    <xf numFmtId="9" fontId="21" fillId="0" borderId="16" xfId="23" applyFont="1" applyFill="1" applyBorder="1" applyAlignment="1">
      <alignment horizontal="center" vertical="center"/>
    </xf>
    <xf numFmtId="178" fontId="20" fillId="0" borderId="16" xfId="21" applyNumberFormat="1" applyFont="1" applyFill="1" applyBorder="1" applyAlignment="1">
      <alignment horizontal="right" vertical="center"/>
    </xf>
    <xf numFmtId="168" fontId="21" fillId="0" borderId="16" xfId="3" applyNumberFormat="1" applyFont="1" applyFill="1" applyBorder="1" applyAlignment="1">
      <alignment horizontal="center" vertical="center"/>
    </xf>
    <xf numFmtId="49" fontId="21" fillId="0" borderId="16" xfId="3" applyNumberFormat="1" applyFont="1" applyFill="1" applyBorder="1" applyAlignment="1">
      <alignment horizontal="center" vertical="center" wrapText="1"/>
    </xf>
    <xf numFmtId="168" fontId="21" fillId="0" borderId="16" xfId="4" applyNumberFormat="1" applyFont="1" applyFill="1" applyBorder="1" applyAlignment="1">
      <alignment horizontal="center" vertical="center"/>
    </xf>
    <xf numFmtId="3" fontId="21" fillId="0" borderId="16" xfId="21" applyNumberFormat="1" applyFont="1" applyFill="1" applyBorder="1" applyAlignment="1" applyProtection="1">
      <alignment horizontal="center" vertical="center" wrapText="1"/>
      <protection locked="0"/>
    </xf>
    <xf numFmtId="5" fontId="21" fillId="0" borderId="16" xfId="21" applyNumberFormat="1" applyFont="1" applyFill="1" applyBorder="1" applyAlignment="1" applyProtection="1">
      <alignment horizontal="center" vertical="center" wrapText="1"/>
      <protection locked="0"/>
    </xf>
    <xf numFmtId="2" fontId="21" fillId="0" borderId="16" xfId="21" applyNumberFormat="1" applyFont="1" applyFill="1" applyBorder="1" applyAlignment="1" applyProtection="1">
      <alignment horizontal="center" vertical="center" wrapText="1"/>
      <protection locked="0"/>
    </xf>
    <xf numFmtId="9" fontId="21" fillId="0" borderId="16" xfId="23" applyFont="1" applyFill="1" applyBorder="1" applyAlignment="1" applyProtection="1">
      <alignment horizontal="center" vertical="center" wrapText="1"/>
      <protection locked="0"/>
    </xf>
    <xf numFmtId="2" fontId="21" fillId="0" borderId="16" xfId="23" applyNumberFormat="1" applyFont="1" applyFill="1" applyBorder="1" applyAlignment="1" applyProtection="1">
      <alignment horizontal="center" vertical="center" wrapText="1"/>
      <protection locked="0"/>
    </xf>
    <xf numFmtId="166" fontId="21" fillId="0" borderId="37" xfId="23" applyNumberFormat="1" applyFont="1" applyFill="1" applyBorder="1" applyAlignment="1" applyProtection="1">
      <alignment horizontal="center" vertical="center" wrapText="1"/>
      <protection locked="0"/>
    </xf>
    <xf numFmtId="0" fontId="21" fillId="0" borderId="2" xfId="23" applyNumberFormat="1" applyFont="1" applyFill="1" applyBorder="1" applyAlignment="1" applyProtection="1">
      <alignment horizontal="center" vertical="center" wrapText="1"/>
      <protection locked="0"/>
    </xf>
    <xf numFmtId="167" fontId="21" fillId="0" borderId="2" xfId="21" applyNumberFormat="1" applyFont="1" applyFill="1" applyBorder="1" applyAlignment="1" applyProtection="1">
      <alignment vertical="center" wrapText="1"/>
      <protection locked="0"/>
    </xf>
    <xf numFmtId="14" fontId="21" fillId="0" borderId="2" xfId="0" applyNumberFormat="1" applyFont="1" applyFill="1" applyBorder="1" applyAlignment="1" applyProtection="1">
      <alignment vertical="center" wrapText="1"/>
      <protection locked="0"/>
    </xf>
    <xf numFmtId="15" fontId="21" fillId="0" borderId="2" xfId="0" applyNumberFormat="1" applyFont="1" applyFill="1" applyBorder="1" applyAlignment="1" applyProtection="1">
      <alignment vertical="center" wrapText="1"/>
      <protection locked="0"/>
    </xf>
    <xf numFmtId="15" fontId="26" fillId="0" borderId="2" xfId="0" applyNumberFormat="1" applyFont="1" applyFill="1" applyBorder="1" applyAlignment="1" applyProtection="1">
      <alignment vertical="center" wrapText="1"/>
      <protection locked="0"/>
    </xf>
    <xf numFmtId="2" fontId="21" fillId="0" borderId="2" xfId="21" applyNumberFormat="1" applyFont="1" applyFill="1" applyBorder="1" applyAlignment="1" applyProtection="1">
      <alignment horizontal="center" vertical="center" wrapText="1"/>
      <protection locked="0"/>
    </xf>
    <xf numFmtId="9" fontId="21" fillId="0" borderId="2" xfId="23" applyFont="1" applyFill="1" applyBorder="1" applyAlignment="1" applyProtection="1">
      <alignment horizontal="center" vertical="center" wrapText="1"/>
      <protection locked="0"/>
    </xf>
    <xf numFmtId="2" fontId="21" fillId="0" borderId="2" xfId="23" applyNumberFormat="1" applyFont="1" applyFill="1" applyBorder="1" applyAlignment="1" applyProtection="1">
      <alignment horizontal="center" vertical="center" wrapText="1"/>
      <protection locked="0"/>
    </xf>
    <xf numFmtId="166" fontId="21" fillId="0" borderId="7" xfId="23" applyNumberFormat="1" applyFont="1" applyFill="1" applyBorder="1" applyAlignment="1" applyProtection="1">
      <alignment horizontal="center" vertical="center" wrapText="1"/>
      <protection locked="0"/>
    </xf>
    <xf numFmtId="0" fontId="24" fillId="0" borderId="6" xfId="6" applyFont="1" applyBorder="1" applyAlignment="1">
      <alignment vertical="center" wrapText="1"/>
      <protection locked="0"/>
    </xf>
    <xf numFmtId="14" fontId="21" fillId="0" borderId="2" xfId="3" applyNumberFormat="1" applyFont="1" applyFill="1" applyBorder="1" applyAlignment="1">
      <alignment vertical="center"/>
    </xf>
    <xf numFmtId="0" fontId="21" fillId="0" borderId="0" xfId="0" applyFont="1" applyFill="1" applyAlignment="1">
      <alignment horizontal="center" vertical="center"/>
    </xf>
    <xf numFmtId="0" fontId="21" fillId="0" borderId="0" xfId="0" applyFont="1" applyFill="1" applyAlignment="1">
      <alignment horizontal="right" vertical="center"/>
    </xf>
    <xf numFmtId="5" fontId="21" fillId="0" borderId="16" xfId="21" applyNumberFormat="1" applyFont="1" applyFill="1" applyBorder="1" applyAlignment="1" applyProtection="1">
      <alignment horizontal="right" vertical="center" wrapText="1"/>
      <protection locked="0"/>
    </xf>
    <xf numFmtId="0" fontId="20" fillId="0" borderId="2" xfId="0" applyFont="1" applyFill="1" applyBorder="1" applyAlignment="1">
      <alignment horizontal="right" vertical="center"/>
    </xf>
    <xf numFmtId="164" fontId="20" fillId="0" borderId="2" xfId="2" applyFont="1" applyFill="1" applyBorder="1" applyAlignment="1">
      <alignment horizontal="right" vertical="center"/>
    </xf>
    <xf numFmtId="164" fontId="21" fillId="0" borderId="16" xfId="2" applyFont="1" applyFill="1" applyBorder="1" applyAlignment="1" applyProtection="1">
      <alignment horizontal="right" vertical="center" wrapText="1"/>
      <protection locked="0"/>
    </xf>
    <xf numFmtId="164" fontId="21" fillId="0" borderId="16" xfId="2" applyFont="1" applyFill="1" applyBorder="1" applyAlignment="1">
      <alignment horizontal="right" vertical="center"/>
    </xf>
    <xf numFmtId="164" fontId="21" fillId="0" borderId="16" xfId="2" applyFont="1" applyFill="1" applyBorder="1" applyAlignment="1">
      <alignment horizontal="center" vertical="center"/>
    </xf>
    <xf numFmtId="164" fontId="21" fillId="0" borderId="16" xfId="2" applyFont="1" applyFill="1" applyBorder="1" applyAlignment="1">
      <alignment horizontal="center" vertical="center" wrapText="1"/>
    </xf>
    <xf numFmtId="0" fontId="9" fillId="0" borderId="15"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3" fontId="17" fillId="6" borderId="23" xfId="0" applyNumberFormat="1" applyFont="1" applyFill="1" applyBorder="1" applyAlignment="1">
      <alignment horizontal="center" vertical="center" wrapText="1"/>
    </xf>
    <xf numFmtId="3" fontId="17" fillId="6" borderId="13" xfId="0" applyNumberFormat="1" applyFont="1" applyFill="1" applyBorder="1" applyAlignment="1">
      <alignment horizontal="center" vertical="center" wrapText="1"/>
    </xf>
    <xf numFmtId="3" fontId="17" fillId="6" borderId="24" xfId="0" applyNumberFormat="1" applyFont="1" applyFill="1" applyBorder="1" applyAlignment="1">
      <alignment horizontal="center" vertical="center" wrapText="1"/>
    </xf>
    <xf numFmtId="3" fontId="17" fillId="6" borderId="25" xfId="0" applyNumberFormat="1" applyFont="1" applyFill="1" applyBorder="1" applyAlignment="1">
      <alignment horizontal="center" vertical="center" wrapText="1"/>
    </xf>
    <xf numFmtId="3" fontId="17" fillId="6" borderId="22" xfId="0" applyNumberFormat="1" applyFont="1" applyFill="1" applyBorder="1" applyAlignment="1">
      <alignment horizontal="center" vertical="center" wrapText="1"/>
    </xf>
    <xf numFmtId="3" fontId="17" fillId="6" borderId="26" xfId="0" applyNumberFormat="1" applyFont="1" applyFill="1" applyBorder="1" applyAlignment="1">
      <alignment horizontal="center" vertical="center" wrapText="1"/>
    </xf>
    <xf numFmtId="0" fontId="17" fillId="6" borderId="27" xfId="0" applyFont="1" applyFill="1" applyBorder="1" applyAlignment="1">
      <alignment horizontal="center" vertical="center" wrapText="1"/>
    </xf>
    <xf numFmtId="0" fontId="17" fillId="6" borderId="29" xfId="0" applyFont="1" applyFill="1" applyBorder="1" applyAlignment="1">
      <alignment horizontal="center" vertical="center" wrapText="1"/>
    </xf>
    <xf numFmtId="9" fontId="17" fillId="6" borderId="6" xfId="0" applyNumberFormat="1" applyFont="1" applyFill="1" applyBorder="1" applyAlignment="1">
      <alignment horizontal="center" vertical="center" wrapText="1"/>
    </xf>
    <xf numFmtId="9" fontId="17" fillId="6" borderId="30" xfId="0" applyNumberFormat="1" applyFont="1" applyFill="1" applyBorder="1" applyAlignment="1">
      <alignment horizontal="center" vertical="center" wrapText="1"/>
    </xf>
    <xf numFmtId="0" fontId="17" fillId="6" borderId="6" xfId="0" applyFont="1" applyFill="1" applyBorder="1" applyAlignment="1">
      <alignment horizontal="center" vertical="center"/>
    </xf>
    <xf numFmtId="0" fontId="17" fillId="6" borderId="30" xfId="0" applyFont="1" applyFill="1" applyBorder="1" applyAlignment="1">
      <alignment horizontal="center" vertical="center"/>
    </xf>
    <xf numFmtId="0" fontId="17" fillId="0" borderId="2" xfId="0" applyFont="1" applyFill="1" applyBorder="1" applyAlignment="1" applyProtection="1">
      <alignment horizontal="center" vertical="center" wrapText="1"/>
      <protection locked="0"/>
    </xf>
    <xf numFmtId="0" fontId="17" fillId="6" borderId="13"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24" xfId="0" applyFont="1" applyFill="1" applyBorder="1" applyAlignment="1">
      <alignment horizontal="center" vertical="center"/>
    </xf>
    <xf numFmtId="0" fontId="17" fillId="6" borderId="31" xfId="0" applyFont="1" applyFill="1" applyBorder="1" applyAlignment="1">
      <alignment horizontal="center" vertical="center"/>
    </xf>
    <xf numFmtId="0" fontId="17" fillId="6" borderId="23" xfId="0" applyFont="1" applyFill="1" applyBorder="1" applyAlignment="1">
      <alignment horizontal="center" vertical="center"/>
    </xf>
    <xf numFmtId="0" fontId="17" fillId="6" borderId="25" xfId="0" applyFont="1" applyFill="1" applyBorder="1" applyAlignment="1">
      <alignment horizontal="center" vertical="center"/>
    </xf>
    <xf numFmtId="0" fontId="17" fillId="6" borderId="22" xfId="0" applyFont="1" applyFill="1" applyBorder="1" applyAlignment="1">
      <alignment horizontal="center" vertical="center"/>
    </xf>
    <xf numFmtId="0" fontId="17" fillId="6" borderId="26" xfId="0" applyFont="1" applyFill="1" applyBorder="1" applyAlignment="1">
      <alignment horizontal="center" vertical="center"/>
    </xf>
  </cellXfs>
  <cellStyles count="24">
    <cellStyle name="Comma" xfId="21"/>
    <cellStyle name="Hipervínculo" xfId="6" builtinId="8"/>
    <cellStyle name="Hipervínculo visitado" xfId="19" builtinId="9" hidden="1"/>
    <cellStyle name="Hipervínculo visitado" xfId="20" builtinId="9" hidden="1"/>
    <cellStyle name="Hipervínculo visitado" xfId="17" builtinId="9" hidden="1"/>
    <cellStyle name="Hipervínculo visitado" xfId="16" builtinId="9" hidden="1"/>
    <cellStyle name="Hipervínculo visitado" xfId="15" builtinId="9" hidden="1"/>
    <cellStyle name="Hipervínculo visitado" xfId="13" builtinId="9" hidden="1"/>
    <cellStyle name="Hipervínculo visitado" xfId="12" builtinId="9" hidden="1"/>
    <cellStyle name="Hipervínculo visitado" xfId="14" builtinId="9" hidden="1"/>
    <cellStyle name="Hipervínculo visitado" xfId="18" builtinId="9" hidden="1"/>
    <cellStyle name="Millares [0]" xfId="1" builtinId="6"/>
    <cellStyle name="Millares 2" xfId="8"/>
    <cellStyle name="Moneda" xfId="22" builtinId="4"/>
    <cellStyle name="Moneda [0]" xfId="2" builtinId="7"/>
    <cellStyle name="Moneda 2" xfId="5"/>
    <cellStyle name="Moneda 2 2" xfId="11"/>
    <cellStyle name="Moneda 3" xfId="4"/>
    <cellStyle name="Normal" xfId="0" builtinId="0"/>
    <cellStyle name="Normal 2" xfId="3"/>
    <cellStyle name="Normal 4" xfId="10"/>
    <cellStyle name="Normal 5" xfId="9"/>
    <cellStyle name="Percent" xfId="23"/>
    <cellStyle name="Porcentaje 2" xfId="7"/>
  </cellStyles>
  <dxfs count="0"/>
  <tableStyles count="0" defaultTableStyle="TableStyleMedium2" defaultPivotStyle="PivotStyleLight16"/>
  <colors>
    <mruColors>
      <color rgb="FFD88E86"/>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Volumes/PAZ/DNP/2017/mujeres/PAS%20FINI/C:/Users/dpalacios/Departamento%20Nacional%20de%20Planeacion/Departamento%20Nacional%20de%20Planeacion/GPE_V&#237;ctimas%20-%20Documentos/CONPES%20Mujeres%20V&#237;ctimas/FASE%20II/CONCERTACIONES/F-"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juliana.melo@unidadvictimas.gov.co" TargetMode="External"/><Relationship Id="rId18" Type="http://schemas.openxmlformats.org/officeDocument/2006/relationships/hyperlink" Target="mailto:juliana.melo@unidadvictimas.gov.co" TargetMode="External"/><Relationship Id="rId26" Type="http://schemas.openxmlformats.org/officeDocument/2006/relationships/hyperlink" Target="mailto:adriana.correa@centrodememoriahistorica.gov.co" TargetMode="External"/><Relationship Id="rId3" Type="http://schemas.openxmlformats.org/officeDocument/2006/relationships/hyperlink" Target="mailto:nubialopez@presidencia.gov.co" TargetMode="External"/><Relationship Id="rId21" Type="http://schemas.openxmlformats.org/officeDocument/2006/relationships/hyperlink" Target="mailto:juliana.melo@unidadvictimas.gov.co" TargetMode="External"/><Relationship Id="rId34" Type="http://schemas.openxmlformats.org/officeDocument/2006/relationships/comments" Target="../comments1.xml"/><Relationship Id="rId7" Type="http://schemas.openxmlformats.org/officeDocument/2006/relationships/hyperlink" Target="mailto:libardo.asprilla@mininterior.gov.co" TargetMode="External"/><Relationship Id="rId12" Type="http://schemas.openxmlformats.org/officeDocument/2006/relationships/hyperlink" Target="mailto:juliana.bazzani@fiscalia.gov.co" TargetMode="External"/><Relationship Id="rId17" Type="http://schemas.openxmlformats.org/officeDocument/2006/relationships/hyperlink" Target="mailto:juliana.melo@unidadvictimas.gov.co" TargetMode="External"/><Relationship Id="rId25" Type="http://schemas.openxmlformats.org/officeDocument/2006/relationships/hyperlink" Target="mailto:andreap.lopez@unidadvictimas.gov.co" TargetMode="External"/><Relationship Id="rId33" Type="http://schemas.openxmlformats.org/officeDocument/2006/relationships/vmlDrawing" Target="../drawings/vmlDrawing1.vml"/><Relationship Id="rId2" Type="http://schemas.openxmlformats.org/officeDocument/2006/relationships/hyperlink" Target="mailto:rosa.gongora@mininterior.gov.co" TargetMode="External"/><Relationship Id="rId16" Type="http://schemas.openxmlformats.org/officeDocument/2006/relationships/hyperlink" Target="mailto:Fabio.Acero@unidadvictimas.gov.co" TargetMode="External"/><Relationship Id="rId20" Type="http://schemas.openxmlformats.org/officeDocument/2006/relationships/hyperlink" Target="mailto:juliana.melo@unidadvictimas.gov.co" TargetMode="External"/><Relationship Id="rId29" Type="http://schemas.openxmlformats.org/officeDocument/2006/relationships/hyperlink" Target="mailto:sacero@mincit.gov.co" TargetMode="External"/><Relationship Id="rId1" Type="http://schemas.openxmlformats.org/officeDocument/2006/relationships/hyperlink" Target="mailto:AHabib@minvivienda.gov.co&#160;" TargetMode="External"/><Relationship Id="rId6" Type="http://schemas.openxmlformats.org/officeDocument/2006/relationships/hyperlink" Target="mailto:hugo.guerra@mininterior.gov.co" TargetMode="External"/><Relationship Id="rId11" Type="http://schemas.openxmlformats.org/officeDocument/2006/relationships/hyperlink" Target="mailto:angelar.torres@fiscalia.gov.co" TargetMode="External"/><Relationship Id="rId24" Type="http://schemas.openxmlformats.org/officeDocument/2006/relationships/hyperlink" Target="mailto:andreap.lopez@unidadvictimas.gov.co" TargetMode="External"/><Relationship Id="rId32" Type="http://schemas.openxmlformats.org/officeDocument/2006/relationships/printerSettings" Target="../printerSettings/printerSettings1.bin"/><Relationship Id="rId5" Type="http://schemas.openxmlformats.org/officeDocument/2006/relationships/hyperlink" Target="mailto:horacio.guerrero@mininterior.gov.co" TargetMode="External"/><Relationship Id="rId15" Type="http://schemas.openxmlformats.org/officeDocument/2006/relationships/hyperlink" Target="mailto:maria.ramirez@unidadvictimas.gov.co" TargetMode="External"/><Relationship Id="rId23" Type="http://schemas.openxmlformats.org/officeDocument/2006/relationships/hyperlink" Target="mailto:Fabio.Acero@unidadvictimas.gov.co" TargetMode="External"/><Relationship Id="rId28" Type="http://schemas.openxmlformats.org/officeDocument/2006/relationships/hyperlink" Target="mailto:camila.medina@centrodememoriahistorica.gov.co" TargetMode="External"/><Relationship Id="rId10" Type="http://schemas.openxmlformats.org/officeDocument/2006/relationships/hyperlink" Target="mailto:pamela.valdes@fiscalia.gov.co" TargetMode="External"/><Relationship Id="rId19" Type="http://schemas.openxmlformats.org/officeDocument/2006/relationships/hyperlink" Target="mailto:juliana.melo@unidadvictimas.gov.co" TargetMode="External"/><Relationship Id="rId31" Type="http://schemas.openxmlformats.org/officeDocument/2006/relationships/hyperlink" Target="mailto:Manuel.Alvarez@prosperidadsocial.gov.co" TargetMode="External"/><Relationship Id="rId4" Type="http://schemas.openxmlformats.org/officeDocument/2006/relationships/hyperlink" Target="mailto:ivonne.gonzalez@mininterior.gov.co" TargetMode="External"/><Relationship Id="rId9" Type="http://schemas.openxmlformats.org/officeDocument/2006/relationships/hyperlink" Target="mailto:jenny.garzon@unp.gov.co" TargetMode="External"/><Relationship Id="rId14" Type="http://schemas.openxmlformats.org/officeDocument/2006/relationships/hyperlink" Target="mailto:beatriz.ochoa@unidadvictimas.gov.co" TargetMode="External"/><Relationship Id="rId22" Type="http://schemas.openxmlformats.org/officeDocument/2006/relationships/hyperlink" Target="mailto:maria.avila@unidadvictimas.gov.co" TargetMode="External"/><Relationship Id="rId27" Type="http://schemas.openxmlformats.org/officeDocument/2006/relationships/hyperlink" Target="mailto:camila.medina@centrodememoriahistorica.gov.co" TargetMode="External"/><Relationship Id="rId30" Type="http://schemas.openxmlformats.org/officeDocument/2006/relationships/hyperlink" Target="mailto:Manuel.Alvarez@prosperidadsocial.gov.co" TargetMode="External"/><Relationship Id="rId8" Type="http://schemas.openxmlformats.org/officeDocument/2006/relationships/hyperlink" Target="mailto:jenny.garzon@unp.gov.c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lanca.gonzalez@prosperidadsocial.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CF84"/>
  <sheetViews>
    <sheetView tabSelected="1" zoomScale="64" zoomScaleNormal="64" workbookViewId="0">
      <pane ySplit="4" topLeftCell="A19" activePane="bottomLeft" state="frozen"/>
      <selection activeCell="L1" sqref="L1"/>
      <selection pane="bottomLeft" activeCell="I86" sqref="I86"/>
    </sheetView>
  </sheetViews>
  <sheetFormatPr baseColWidth="10" defaultColWidth="11.42578125" defaultRowHeight="16.5" x14ac:dyDescent="0.3"/>
  <cols>
    <col min="1" max="1" width="11.42578125" style="146"/>
    <col min="2" max="2" width="49.140625" style="146" bestFit="1" customWidth="1"/>
    <col min="3" max="5" width="20.42578125" style="146" hidden="1" customWidth="1"/>
    <col min="6" max="6" width="15.140625" style="146" hidden="1" customWidth="1"/>
    <col min="7" max="7" width="15.42578125" style="146" bestFit="1" customWidth="1"/>
    <col min="8" max="8" width="28.140625" style="146" customWidth="1"/>
    <col min="9" max="9" width="29.28515625" style="146" customWidth="1"/>
    <col min="10" max="10" width="24.28515625" style="146" customWidth="1"/>
    <col min="11" max="11" width="19.7109375" style="146" customWidth="1"/>
    <col min="12" max="12" width="24.28515625" style="146" customWidth="1"/>
    <col min="13" max="13" width="16.140625" style="146" customWidth="1"/>
    <col min="14" max="14" width="14.7109375" style="146" customWidth="1"/>
    <col min="15" max="15" width="9.42578125" style="146" bestFit="1" customWidth="1"/>
    <col min="16" max="16" width="27.140625" style="146" customWidth="1"/>
    <col min="17" max="17" width="35" style="146" customWidth="1"/>
    <col min="18" max="18" width="10.42578125" style="146" customWidth="1"/>
    <col min="19" max="19" width="19.28515625" style="146" customWidth="1"/>
    <col min="20" max="20" width="9.7109375" style="146" customWidth="1"/>
    <col min="21" max="21" width="11.42578125" style="146" customWidth="1"/>
    <col min="22" max="25" width="9.85546875" style="146" customWidth="1"/>
    <col min="26" max="26" width="15.85546875" style="146" customWidth="1"/>
    <col min="27" max="30" width="18.7109375" style="146" customWidth="1"/>
    <col min="31" max="31" width="20.140625" style="146" customWidth="1"/>
    <col min="32" max="32" width="18.42578125" style="146" customWidth="1"/>
    <col min="33" max="33" width="58" style="146" customWidth="1"/>
    <col min="34" max="34" width="18.42578125" style="146" customWidth="1"/>
    <col min="35" max="35" width="31.7109375" style="146" customWidth="1"/>
    <col min="36" max="36" width="18.42578125" style="146" customWidth="1"/>
    <col min="37" max="37" width="36.42578125" style="146" customWidth="1"/>
    <col min="38" max="38" width="18.42578125" style="146" customWidth="1"/>
    <col min="39" max="39" width="31.7109375" style="146" customWidth="1"/>
    <col min="40" max="40" width="18.5703125" style="146" customWidth="1"/>
    <col min="41" max="41" width="36.42578125" style="146" customWidth="1"/>
    <col min="42" max="42" width="18.42578125" style="146" customWidth="1"/>
    <col min="43" max="43" width="27" style="146" customWidth="1"/>
    <col min="44" max="44" width="18.5703125" style="146" customWidth="1"/>
    <col min="45" max="45" width="40" style="146" customWidth="1"/>
    <col min="46" max="46" width="19" style="146" customWidth="1"/>
    <col min="47" max="47" width="27" style="146" customWidth="1"/>
    <col min="48" max="48" width="18.5703125" style="146" customWidth="1"/>
    <col min="49" max="49" width="40.85546875" style="146" customWidth="1"/>
    <col min="50" max="50" width="19" style="146" customWidth="1"/>
    <col min="51" max="51" width="27" style="146" customWidth="1"/>
    <col min="52" max="52" width="15.42578125" style="146" customWidth="1"/>
    <col min="53" max="53" width="11.7109375" style="146" customWidth="1"/>
    <col min="54" max="54" width="15.42578125" style="146" customWidth="1"/>
    <col min="55" max="55" width="11.7109375" style="146" customWidth="1"/>
    <col min="56" max="56" width="15.42578125" style="146" customWidth="1"/>
    <col min="57" max="57" width="11.7109375" style="146" customWidth="1"/>
    <col min="58" max="58" width="15.42578125" style="146" customWidth="1"/>
    <col min="59" max="59" width="11.7109375" style="146" customWidth="1"/>
    <col min="60" max="60" width="15.42578125" style="146" customWidth="1"/>
    <col min="61" max="61" width="11.7109375" style="146" customWidth="1"/>
    <col min="62" max="62" width="15.42578125" style="146" customWidth="1"/>
    <col min="63" max="63" width="11.7109375" style="146" customWidth="1"/>
    <col min="64" max="64" width="15.42578125" style="146" customWidth="1"/>
    <col min="65" max="65" width="11.7109375" style="146" customWidth="1"/>
    <col min="66" max="66" width="51.140625" style="146" customWidth="1"/>
    <col min="67" max="67" width="11.7109375" style="146" customWidth="1"/>
    <col min="68" max="68" width="15.42578125" style="146" customWidth="1"/>
    <col min="69" max="69" width="11.7109375" style="146" customWidth="1"/>
    <col min="70" max="70" width="15.42578125" style="146" customWidth="1"/>
    <col min="71" max="71" width="11.7109375" style="146" customWidth="1"/>
    <col min="72" max="72" width="15.42578125" style="146" customWidth="1"/>
    <col min="73" max="73" width="11.7109375" style="146" customWidth="1"/>
    <col min="74" max="74" width="15.42578125" style="146" customWidth="1"/>
    <col min="75" max="75" width="11.7109375" style="146" customWidth="1"/>
    <col min="76" max="76" width="15.42578125" style="146" customWidth="1"/>
    <col min="77" max="77" width="11.7109375" style="146" customWidth="1"/>
    <col min="78" max="78" width="15.42578125" style="146" customWidth="1"/>
    <col min="79" max="79" width="11.7109375" style="146" customWidth="1"/>
    <col min="80" max="80" width="15.42578125" style="146" customWidth="1"/>
    <col min="81" max="81" width="11.7109375" style="146" customWidth="1"/>
    <col min="82" max="82" width="15.42578125" style="146" customWidth="1"/>
    <col min="83" max="83" width="11.7109375" style="146" customWidth="1"/>
    <col min="84" max="84" width="16" style="146" customWidth="1"/>
    <col min="85" max="16384" width="11.42578125" style="146"/>
  </cols>
  <sheetData>
    <row r="1" spans="1:84" s="178" customFormat="1" ht="33.75" customHeight="1" thickBot="1" x14ac:dyDescent="0.3">
      <c r="A1" s="172"/>
      <c r="B1" s="173"/>
      <c r="C1" s="174"/>
      <c r="D1" s="174"/>
      <c r="E1" s="174"/>
      <c r="F1" s="174"/>
      <c r="G1" s="174"/>
      <c r="H1" s="174"/>
      <c r="I1" s="174"/>
      <c r="J1" s="174"/>
      <c r="K1" s="174"/>
      <c r="L1" s="174"/>
      <c r="M1" s="174"/>
      <c r="N1" s="174"/>
      <c r="O1" s="174"/>
      <c r="P1" s="174"/>
      <c r="Q1" s="174"/>
      <c r="R1" s="175"/>
      <c r="S1" s="175" t="s">
        <v>0</v>
      </c>
      <c r="T1" s="174"/>
      <c r="U1" s="174"/>
      <c r="V1" s="174"/>
      <c r="W1" s="174"/>
      <c r="X1" s="174"/>
      <c r="Y1" s="174"/>
      <c r="Z1" s="174"/>
      <c r="AA1" s="174"/>
      <c r="AB1" s="174"/>
      <c r="AC1" s="174"/>
      <c r="AD1" s="174"/>
      <c r="AE1" s="174"/>
      <c r="AF1" s="176"/>
      <c r="AG1" s="174"/>
      <c r="AH1" s="174"/>
      <c r="AI1" s="174"/>
      <c r="AJ1" s="174"/>
      <c r="AK1" s="174"/>
      <c r="AL1" s="174"/>
      <c r="AM1" s="174"/>
      <c r="AN1" s="174"/>
      <c r="AO1" s="174"/>
      <c r="AP1" s="174"/>
      <c r="AQ1" s="174"/>
      <c r="AR1" s="174"/>
      <c r="AS1" s="174"/>
      <c r="AT1" s="174"/>
      <c r="AU1" s="174"/>
      <c r="AV1" s="174"/>
      <c r="AW1" s="174"/>
      <c r="AX1" s="174"/>
      <c r="AY1" s="174"/>
      <c r="AZ1" s="175"/>
      <c r="BA1" s="175"/>
      <c r="BB1" s="175"/>
      <c r="BC1" s="175"/>
      <c r="BD1" s="175"/>
      <c r="BE1" s="175"/>
      <c r="BF1" s="175"/>
      <c r="BG1" s="175"/>
      <c r="BH1" s="175"/>
      <c r="BI1" s="175"/>
      <c r="BJ1" s="175"/>
      <c r="BK1" s="175"/>
      <c r="BL1" s="175"/>
      <c r="BM1" s="175"/>
      <c r="BN1" s="175" t="s">
        <v>1</v>
      </c>
      <c r="BO1" s="175"/>
      <c r="BP1" s="175"/>
      <c r="BQ1" s="175"/>
      <c r="BR1" s="175"/>
      <c r="BS1" s="175"/>
      <c r="BT1" s="175"/>
      <c r="BU1" s="175"/>
      <c r="BV1" s="175"/>
      <c r="BW1" s="175"/>
      <c r="BX1" s="175"/>
      <c r="BY1" s="175"/>
      <c r="BZ1" s="175"/>
      <c r="CA1" s="175"/>
      <c r="CB1" s="175"/>
      <c r="CC1" s="175"/>
      <c r="CD1" s="175"/>
      <c r="CE1" s="175"/>
      <c r="CF1" s="177"/>
    </row>
    <row r="2" spans="1:84" s="178" customFormat="1" ht="39.75" customHeight="1" x14ac:dyDescent="0.25">
      <c r="A2" s="172"/>
      <c r="I2" s="438" t="s">
        <v>2</v>
      </c>
      <c r="J2" s="438"/>
      <c r="K2" s="438"/>
      <c r="L2" s="438"/>
      <c r="M2" s="438" t="s">
        <v>3</v>
      </c>
      <c r="N2" s="440"/>
      <c r="O2" s="442" t="s">
        <v>4</v>
      </c>
      <c r="P2" s="438"/>
      <c r="Q2" s="440"/>
      <c r="R2" s="442" t="s">
        <v>5</v>
      </c>
      <c r="S2" s="440"/>
      <c r="T2" s="442" t="s">
        <v>6</v>
      </c>
      <c r="U2" s="438"/>
      <c r="V2" s="438"/>
      <c r="W2" s="438"/>
      <c r="X2" s="438"/>
      <c r="Y2" s="440"/>
      <c r="Z2" s="425" t="s">
        <v>7</v>
      </c>
      <c r="AA2" s="426"/>
      <c r="AB2" s="426"/>
      <c r="AC2" s="426"/>
      <c r="AD2" s="426"/>
      <c r="AE2" s="427"/>
      <c r="AF2" s="179" t="s">
        <v>8</v>
      </c>
      <c r="AG2" s="180"/>
      <c r="AH2" s="180"/>
      <c r="AI2" s="180"/>
      <c r="AJ2" s="180"/>
      <c r="AK2" s="180"/>
      <c r="AL2" s="180"/>
      <c r="AM2" s="180"/>
      <c r="AN2" s="180"/>
      <c r="AO2" s="180"/>
      <c r="AP2" s="180"/>
      <c r="AQ2" s="180"/>
      <c r="AR2" s="180"/>
      <c r="AS2" s="180"/>
      <c r="AT2" s="180"/>
      <c r="AU2" s="180"/>
      <c r="AV2" s="180"/>
      <c r="AW2" s="180"/>
      <c r="AX2" s="180"/>
      <c r="AY2" s="180"/>
      <c r="AZ2" s="181" t="s">
        <v>9</v>
      </c>
      <c r="BA2" s="182"/>
      <c r="BB2" s="182"/>
      <c r="BC2" s="182"/>
      <c r="BD2" s="181" t="s">
        <v>10</v>
      </c>
      <c r="BE2" s="182"/>
      <c r="BF2" s="182"/>
      <c r="BG2" s="182"/>
      <c r="BH2" s="181" t="s">
        <v>11</v>
      </c>
      <c r="BI2" s="182"/>
      <c r="BJ2" s="182"/>
      <c r="BK2" s="182"/>
      <c r="BL2" s="181" t="s">
        <v>12</v>
      </c>
      <c r="BM2" s="182"/>
      <c r="BN2" s="182"/>
      <c r="BO2" s="182"/>
      <c r="BP2" s="181" t="s">
        <v>13</v>
      </c>
      <c r="BQ2" s="182"/>
      <c r="BR2" s="182"/>
      <c r="BS2" s="182"/>
      <c r="BT2" s="181" t="s">
        <v>14</v>
      </c>
      <c r="BU2" s="182"/>
      <c r="BV2" s="182"/>
      <c r="BW2" s="182"/>
      <c r="BX2" s="181" t="s">
        <v>15</v>
      </c>
      <c r="BY2" s="182"/>
      <c r="BZ2" s="182"/>
      <c r="CA2" s="182"/>
      <c r="CB2" s="181" t="s">
        <v>16</v>
      </c>
      <c r="CC2" s="182"/>
      <c r="CD2" s="182"/>
      <c r="CE2" s="182"/>
    </row>
    <row r="3" spans="1:84" s="178" customFormat="1" ht="99.75" customHeight="1" thickBot="1" x14ac:dyDescent="0.3">
      <c r="A3" s="172"/>
      <c r="B3" s="431" t="s">
        <v>17</v>
      </c>
      <c r="C3" s="183"/>
      <c r="D3" s="183"/>
      <c r="E3" s="183"/>
      <c r="F3" s="433" t="s">
        <v>18</v>
      </c>
      <c r="G3" s="184"/>
      <c r="H3" s="435" t="s">
        <v>19</v>
      </c>
      <c r="I3" s="439"/>
      <c r="J3" s="439"/>
      <c r="K3" s="439"/>
      <c r="L3" s="439"/>
      <c r="M3" s="439"/>
      <c r="N3" s="441"/>
      <c r="O3" s="443"/>
      <c r="P3" s="444"/>
      <c r="Q3" s="445"/>
      <c r="R3" s="443"/>
      <c r="S3" s="445"/>
      <c r="T3" s="443"/>
      <c r="U3" s="444"/>
      <c r="V3" s="444"/>
      <c r="W3" s="444"/>
      <c r="X3" s="444"/>
      <c r="Y3" s="445"/>
      <c r="Z3" s="428"/>
      <c r="AA3" s="429"/>
      <c r="AB3" s="429"/>
      <c r="AC3" s="429"/>
      <c r="AD3" s="429"/>
      <c r="AE3" s="430"/>
      <c r="AF3" s="185" t="s">
        <v>20</v>
      </c>
      <c r="AG3" s="185"/>
      <c r="AH3" s="185"/>
      <c r="AI3" s="186"/>
      <c r="AJ3" s="187" t="s">
        <v>21</v>
      </c>
      <c r="AK3" s="185"/>
      <c r="AL3" s="185"/>
      <c r="AM3" s="185"/>
      <c r="AN3" s="187" t="s">
        <v>22</v>
      </c>
      <c r="AO3" s="185"/>
      <c r="AP3" s="185"/>
      <c r="AQ3" s="186"/>
      <c r="AR3" s="187" t="s">
        <v>23</v>
      </c>
      <c r="AS3" s="185"/>
      <c r="AT3" s="185"/>
      <c r="AU3" s="186"/>
      <c r="AV3" s="187" t="s">
        <v>24</v>
      </c>
      <c r="AW3" s="185"/>
      <c r="AX3" s="185"/>
      <c r="AY3" s="186"/>
      <c r="AZ3" s="188" t="s">
        <v>25</v>
      </c>
      <c r="BA3" s="188"/>
      <c r="BB3" s="188" t="s">
        <v>26</v>
      </c>
      <c r="BC3" s="188"/>
      <c r="BD3" s="188" t="s">
        <v>25</v>
      </c>
      <c r="BE3" s="188"/>
      <c r="BF3" s="188" t="s">
        <v>26</v>
      </c>
      <c r="BG3" s="188"/>
      <c r="BH3" s="188" t="s">
        <v>25</v>
      </c>
      <c r="BI3" s="188"/>
      <c r="BJ3" s="188" t="s">
        <v>26</v>
      </c>
      <c r="BK3" s="188"/>
      <c r="BL3" s="188" t="s">
        <v>25</v>
      </c>
      <c r="BM3" s="188"/>
      <c r="BN3" s="188" t="s">
        <v>26</v>
      </c>
      <c r="BO3" s="188"/>
      <c r="BP3" s="188" t="s">
        <v>25</v>
      </c>
      <c r="BQ3" s="188"/>
      <c r="BR3" s="188" t="s">
        <v>26</v>
      </c>
      <c r="BS3" s="188"/>
      <c r="BT3" s="188" t="s">
        <v>25</v>
      </c>
      <c r="BU3" s="188"/>
      <c r="BV3" s="188" t="s">
        <v>26</v>
      </c>
      <c r="BW3" s="188"/>
      <c r="BX3" s="188" t="s">
        <v>25</v>
      </c>
      <c r="BY3" s="188"/>
      <c r="BZ3" s="188" t="s">
        <v>26</v>
      </c>
      <c r="CA3" s="188"/>
      <c r="CB3" s="188" t="s">
        <v>25</v>
      </c>
      <c r="CC3" s="188"/>
      <c r="CD3" s="188" t="s">
        <v>26</v>
      </c>
      <c r="CE3" s="188"/>
      <c r="CF3" s="189"/>
    </row>
    <row r="4" spans="1:84" s="178" customFormat="1" ht="66.75" thickBot="1" x14ac:dyDescent="0.3">
      <c r="A4" s="172"/>
      <c r="B4" s="432"/>
      <c r="C4" s="190" t="s">
        <v>27</v>
      </c>
      <c r="D4" s="190" t="s">
        <v>28</v>
      </c>
      <c r="E4" s="190" t="s">
        <v>29</v>
      </c>
      <c r="F4" s="434"/>
      <c r="G4" s="191" t="s">
        <v>30</v>
      </c>
      <c r="H4" s="436"/>
      <c r="I4" s="375" t="s">
        <v>31</v>
      </c>
      <c r="J4" s="192" t="s">
        <v>32</v>
      </c>
      <c r="K4" s="192" t="s">
        <v>33</v>
      </c>
      <c r="L4" s="192" t="s">
        <v>34</v>
      </c>
      <c r="M4" s="192" t="s">
        <v>35</v>
      </c>
      <c r="N4" s="192" t="s">
        <v>36</v>
      </c>
      <c r="O4" s="193" t="s">
        <v>37</v>
      </c>
      <c r="P4" s="193" t="s">
        <v>38</v>
      </c>
      <c r="Q4" s="194" t="s">
        <v>39</v>
      </c>
      <c r="R4" s="193" t="s">
        <v>40</v>
      </c>
      <c r="S4" s="193" t="s">
        <v>41</v>
      </c>
      <c r="T4" s="195" t="s">
        <v>42</v>
      </c>
      <c r="U4" s="195" t="s">
        <v>43</v>
      </c>
      <c r="V4" s="195" t="s">
        <v>44</v>
      </c>
      <c r="W4" s="195" t="s">
        <v>45</v>
      </c>
      <c r="X4" s="195" t="s">
        <v>46</v>
      </c>
      <c r="Y4" s="195" t="s">
        <v>47</v>
      </c>
      <c r="Z4" s="196" t="s">
        <v>48</v>
      </c>
      <c r="AA4" s="196" t="s">
        <v>49</v>
      </c>
      <c r="AB4" s="196" t="s">
        <v>50</v>
      </c>
      <c r="AC4" s="196" t="s">
        <v>51</v>
      </c>
      <c r="AD4" s="196" t="s">
        <v>52</v>
      </c>
      <c r="AE4" s="197" t="s">
        <v>53</v>
      </c>
      <c r="AF4" s="375" t="s">
        <v>54</v>
      </c>
      <c r="AG4" s="375" t="s">
        <v>55</v>
      </c>
      <c r="AH4" s="375" t="s">
        <v>54</v>
      </c>
      <c r="AI4" s="375" t="s">
        <v>56</v>
      </c>
      <c r="AJ4" s="375" t="s">
        <v>57</v>
      </c>
      <c r="AK4" s="375" t="s">
        <v>55</v>
      </c>
      <c r="AL4" s="375" t="s">
        <v>57</v>
      </c>
      <c r="AM4" s="375" t="s">
        <v>56</v>
      </c>
      <c r="AN4" s="375" t="s">
        <v>58</v>
      </c>
      <c r="AO4" s="375" t="s">
        <v>55</v>
      </c>
      <c r="AP4" s="375" t="s">
        <v>58</v>
      </c>
      <c r="AQ4" s="375" t="s">
        <v>56</v>
      </c>
      <c r="AR4" s="375" t="s">
        <v>59</v>
      </c>
      <c r="AS4" s="375" t="s">
        <v>55</v>
      </c>
      <c r="AT4" s="375" t="s">
        <v>60</v>
      </c>
      <c r="AU4" s="375" t="s">
        <v>56</v>
      </c>
      <c r="AV4" s="375" t="s">
        <v>61</v>
      </c>
      <c r="AW4" s="375" t="s">
        <v>55</v>
      </c>
      <c r="AX4" s="375" t="s">
        <v>62</v>
      </c>
      <c r="AY4" s="375" t="s">
        <v>56</v>
      </c>
      <c r="AZ4" s="198" t="s">
        <v>63</v>
      </c>
      <c r="BA4" s="198" t="s">
        <v>64</v>
      </c>
      <c r="BB4" s="198" t="s">
        <v>63</v>
      </c>
      <c r="BC4" s="198" t="s">
        <v>64</v>
      </c>
      <c r="BD4" s="198" t="s">
        <v>63</v>
      </c>
      <c r="BE4" s="198" t="s">
        <v>64</v>
      </c>
      <c r="BF4" s="198" t="s">
        <v>63</v>
      </c>
      <c r="BG4" s="198" t="s">
        <v>64</v>
      </c>
      <c r="BH4" s="198" t="s">
        <v>63</v>
      </c>
      <c r="BI4" s="198" t="s">
        <v>64</v>
      </c>
      <c r="BJ4" s="198" t="s">
        <v>63</v>
      </c>
      <c r="BK4" s="198" t="s">
        <v>64</v>
      </c>
      <c r="BL4" s="198" t="s">
        <v>63</v>
      </c>
      <c r="BM4" s="198" t="s">
        <v>64</v>
      </c>
      <c r="BN4" s="198" t="s">
        <v>63</v>
      </c>
      <c r="BO4" s="198" t="s">
        <v>64</v>
      </c>
      <c r="BP4" s="198" t="s">
        <v>63</v>
      </c>
      <c r="BQ4" s="198" t="s">
        <v>64</v>
      </c>
      <c r="BR4" s="198" t="s">
        <v>63</v>
      </c>
      <c r="BS4" s="198" t="s">
        <v>64</v>
      </c>
      <c r="BT4" s="198" t="s">
        <v>63</v>
      </c>
      <c r="BU4" s="198" t="s">
        <v>64</v>
      </c>
      <c r="BV4" s="198" t="s">
        <v>63</v>
      </c>
      <c r="BW4" s="198" t="s">
        <v>64</v>
      </c>
      <c r="BX4" s="198" t="s">
        <v>63</v>
      </c>
      <c r="BY4" s="198" t="s">
        <v>64</v>
      </c>
      <c r="BZ4" s="198" t="s">
        <v>63</v>
      </c>
      <c r="CA4" s="198" t="s">
        <v>64</v>
      </c>
      <c r="CB4" s="198" t="s">
        <v>63</v>
      </c>
      <c r="CC4" s="198" t="s">
        <v>64</v>
      </c>
      <c r="CD4" s="198" t="s">
        <v>63</v>
      </c>
      <c r="CE4" s="198" t="s">
        <v>64</v>
      </c>
      <c r="CF4" s="365" t="s">
        <v>65</v>
      </c>
    </row>
    <row r="5" spans="1:84" s="178" customFormat="1" ht="83.25" hidden="1" thickBot="1" x14ac:dyDescent="0.35">
      <c r="A5" s="172"/>
      <c r="B5" s="423"/>
      <c r="C5" s="332" t="s">
        <v>66</v>
      </c>
      <c r="D5" s="332" t="s">
        <v>67</v>
      </c>
      <c r="E5" s="332" t="s">
        <v>68</v>
      </c>
      <c r="F5" s="199"/>
      <c r="G5" s="200" t="s">
        <v>69</v>
      </c>
      <c r="H5" s="201" t="s">
        <v>70</v>
      </c>
      <c r="I5" s="202" t="s">
        <v>71</v>
      </c>
      <c r="J5" s="202" t="s">
        <v>72</v>
      </c>
      <c r="K5" s="202" t="s">
        <v>73</v>
      </c>
      <c r="L5" s="203" t="s">
        <v>74</v>
      </c>
      <c r="M5" s="204">
        <v>42736</v>
      </c>
      <c r="N5" s="204">
        <v>44561</v>
      </c>
      <c r="O5" s="205" t="s">
        <v>75</v>
      </c>
      <c r="P5" s="205" t="s">
        <v>76</v>
      </c>
      <c r="Q5" s="205" t="s">
        <v>77</v>
      </c>
      <c r="R5" s="206">
        <v>0</v>
      </c>
      <c r="S5" s="206">
        <v>2017</v>
      </c>
      <c r="U5" s="207">
        <v>4</v>
      </c>
      <c r="V5" s="207">
        <v>6</v>
      </c>
      <c r="W5" s="207">
        <v>8</v>
      </c>
      <c r="X5" s="207">
        <v>10</v>
      </c>
      <c r="Y5" s="208">
        <v>10</v>
      </c>
      <c r="AA5" s="219"/>
      <c r="AB5" s="219"/>
      <c r="AC5" s="219"/>
      <c r="AD5" s="219"/>
      <c r="AE5" s="220" t="s">
        <v>78</v>
      </c>
      <c r="AF5" s="335"/>
      <c r="AG5" s="335"/>
      <c r="AJ5" s="334"/>
      <c r="AK5" s="333" t="s">
        <v>79</v>
      </c>
      <c r="AN5" s="334"/>
      <c r="AO5" s="333" t="s">
        <v>80</v>
      </c>
      <c r="AR5" s="334"/>
      <c r="AS5" s="333" t="s">
        <v>79</v>
      </c>
      <c r="AV5" s="334"/>
      <c r="AW5" s="333" t="s">
        <v>80</v>
      </c>
      <c r="AX5" s="211"/>
      <c r="AY5" s="206"/>
      <c r="AZ5" s="211"/>
      <c r="BA5" s="206"/>
      <c r="BB5" s="211"/>
      <c r="BC5" s="206"/>
      <c r="BD5" s="211"/>
      <c r="BE5" s="206"/>
      <c r="BF5" s="212"/>
      <c r="BG5" s="213"/>
      <c r="BH5" s="214"/>
      <c r="BI5" s="213"/>
      <c r="BJ5" s="212"/>
      <c r="BK5" s="213"/>
      <c r="BL5" s="214"/>
      <c r="BM5" s="213"/>
      <c r="BN5" s="212"/>
      <c r="BO5" s="213"/>
      <c r="BP5" s="214"/>
      <c r="BQ5" s="213"/>
      <c r="BR5" s="212"/>
      <c r="BS5" s="213"/>
      <c r="BT5" s="214"/>
      <c r="BU5" s="213"/>
      <c r="BV5" s="214"/>
      <c r="BW5" s="213"/>
      <c r="BX5" s="212"/>
      <c r="BY5" s="213"/>
      <c r="BZ5" s="214"/>
      <c r="CA5" s="213"/>
      <c r="CB5" s="214"/>
      <c r="CC5" s="213"/>
      <c r="CD5" s="212"/>
      <c r="CE5" s="213"/>
      <c r="CF5" s="215"/>
    </row>
    <row r="6" spans="1:84" s="178" customFormat="1" ht="99.75" hidden="1" thickBot="1" x14ac:dyDescent="0.35">
      <c r="A6" s="172"/>
      <c r="B6" s="423"/>
      <c r="C6" s="216" t="s">
        <v>66</v>
      </c>
      <c r="D6" s="216" t="s">
        <v>81</v>
      </c>
      <c r="E6" s="216" t="s">
        <v>82</v>
      </c>
      <c r="F6" s="199"/>
      <c r="G6" s="200" t="s">
        <v>69</v>
      </c>
      <c r="H6" s="201" t="s">
        <v>83</v>
      </c>
      <c r="I6" s="202" t="s">
        <v>71</v>
      </c>
      <c r="J6" s="202" t="s">
        <v>84</v>
      </c>
      <c r="K6" s="202" t="s">
        <v>73</v>
      </c>
      <c r="L6" s="203" t="s">
        <v>74</v>
      </c>
      <c r="M6" s="204">
        <v>42736</v>
      </c>
      <c r="N6" s="204">
        <v>44561</v>
      </c>
      <c r="O6" s="205" t="s">
        <v>75</v>
      </c>
      <c r="P6" s="205" t="s">
        <v>85</v>
      </c>
      <c r="Q6" s="205" t="s">
        <v>86</v>
      </c>
      <c r="R6" s="206">
        <v>0</v>
      </c>
      <c r="S6" s="206">
        <v>2017</v>
      </c>
      <c r="U6" s="207">
        <v>11</v>
      </c>
      <c r="V6" s="207">
        <v>11</v>
      </c>
      <c r="W6" s="207">
        <v>11</v>
      </c>
      <c r="X6" s="207">
        <v>11</v>
      </c>
      <c r="Y6" s="208">
        <v>11</v>
      </c>
      <c r="AA6" s="209">
        <v>48197408</v>
      </c>
      <c r="AB6" s="209">
        <v>49884318</v>
      </c>
      <c r="AC6" s="209">
        <v>51630269</v>
      </c>
      <c r="AD6" s="209">
        <v>53437328</v>
      </c>
      <c r="AE6" s="210">
        <f>SUM(AA6:AD6)</f>
        <v>203149323</v>
      </c>
      <c r="AJ6" s="211">
        <v>48197408</v>
      </c>
      <c r="AK6" s="206" t="s">
        <v>79</v>
      </c>
      <c r="AN6" s="211">
        <v>49884318</v>
      </c>
      <c r="AO6" s="206" t="s">
        <v>79</v>
      </c>
      <c r="AR6" s="211">
        <v>51630269</v>
      </c>
      <c r="AS6" s="206" t="s">
        <v>79</v>
      </c>
      <c r="AV6" s="211">
        <v>53437328</v>
      </c>
      <c r="AW6" s="206" t="s">
        <v>79</v>
      </c>
      <c r="AX6" s="211"/>
      <c r="AY6" s="206"/>
      <c r="AZ6" s="211"/>
      <c r="BA6" s="206"/>
      <c r="BB6" s="211"/>
      <c r="BC6" s="206"/>
      <c r="BD6" s="211"/>
      <c r="BE6" s="206"/>
      <c r="BF6" s="212"/>
      <c r="BG6" s="213"/>
      <c r="BH6" s="214"/>
      <c r="BI6" s="213"/>
      <c r="BJ6" s="212"/>
      <c r="BK6" s="213"/>
      <c r="BL6" s="214"/>
      <c r="BM6" s="213"/>
      <c r="BN6" s="212"/>
      <c r="BO6" s="213"/>
      <c r="BP6" s="214"/>
      <c r="BQ6" s="213"/>
      <c r="BR6" s="212"/>
      <c r="BS6" s="213"/>
      <c r="BT6" s="214"/>
      <c r="BU6" s="213"/>
      <c r="BV6" s="214"/>
      <c r="BW6" s="213"/>
      <c r="BX6" s="212"/>
      <c r="BY6" s="213"/>
      <c r="BZ6" s="214"/>
      <c r="CA6" s="213"/>
      <c r="CB6" s="214"/>
      <c r="CC6" s="213"/>
      <c r="CD6" s="212"/>
      <c r="CE6" s="213"/>
      <c r="CF6" s="215"/>
    </row>
    <row r="7" spans="1:84" s="178" customFormat="1" ht="99.75" hidden="1" thickBot="1" x14ac:dyDescent="0.35">
      <c r="B7" s="423"/>
      <c r="C7" s="332" t="s">
        <v>66</v>
      </c>
      <c r="D7" s="332" t="s">
        <v>87</v>
      </c>
      <c r="E7" s="332">
        <v>2012011000127</v>
      </c>
      <c r="F7" s="199"/>
      <c r="G7" s="200" t="s">
        <v>69</v>
      </c>
      <c r="H7" s="201" t="s">
        <v>88</v>
      </c>
      <c r="I7" s="202" t="s">
        <v>89</v>
      </c>
      <c r="J7" s="202" t="s">
        <v>90</v>
      </c>
      <c r="K7" s="202" t="s">
        <v>91</v>
      </c>
      <c r="L7" s="203" t="s">
        <v>92</v>
      </c>
      <c r="M7" s="204">
        <v>42736</v>
      </c>
      <c r="N7" s="204">
        <v>44561</v>
      </c>
      <c r="O7" s="205" t="s">
        <v>93</v>
      </c>
      <c r="P7" s="205" t="s">
        <v>94</v>
      </c>
      <c r="Q7" s="205" t="s">
        <v>95</v>
      </c>
      <c r="R7" s="217">
        <v>13823</v>
      </c>
      <c r="S7" s="218">
        <v>2017</v>
      </c>
      <c r="U7" s="155">
        <v>13822.5</v>
      </c>
      <c r="V7" s="155">
        <v>13822.5</v>
      </c>
      <c r="W7" s="155">
        <v>13822.5</v>
      </c>
      <c r="X7" s="155">
        <v>13822.5</v>
      </c>
      <c r="Y7" s="155">
        <v>13822.5</v>
      </c>
      <c r="AA7" s="219">
        <v>5793.5</v>
      </c>
      <c r="AB7" s="219">
        <v>5967.3050000000003</v>
      </c>
      <c r="AC7" s="219">
        <v>6146.3241500000004</v>
      </c>
      <c r="AD7" s="219">
        <v>6330.7138745000002</v>
      </c>
      <c r="AE7" s="220">
        <v>24237.843024500002</v>
      </c>
      <c r="AJ7" s="147">
        <v>5794</v>
      </c>
      <c r="AK7" s="210" t="s">
        <v>96</v>
      </c>
      <c r="AN7" s="147">
        <v>5967.3050000000003</v>
      </c>
      <c r="AO7" s="178" t="s">
        <v>96</v>
      </c>
      <c r="AP7" s="211"/>
      <c r="AQ7" s="206"/>
      <c r="AR7" s="147">
        <v>6146.3241500000004</v>
      </c>
      <c r="AS7" s="206" t="s">
        <v>96</v>
      </c>
      <c r="AT7" s="148"/>
      <c r="AU7" s="206"/>
      <c r="AV7" s="211">
        <v>6330.7138745000002</v>
      </c>
      <c r="AW7" s="206" t="s">
        <v>96</v>
      </c>
      <c r="AX7" s="221"/>
      <c r="AY7" s="206"/>
      <c r="AZ7" s="211"/>
      <c r="BA7" s="206"/>
      <c r="BB7" s="221"/>
      <c r="BC7" s="206"/>
      <c r="BD7" s="221"/>
      <c r="BE7" s="206"/>
      <c r="BF7" s="212"/>
      <c r="BG7" s="213"/>
      <c r="BH7" s="214"/>
      <c r="BI7" s="213"/>
      <c r="BJ7" s="212"/>
      <c r="BK7" s="213"/>
      <c r="BL7" s="214"/>
      <c r="BM7" s="213"/>
      <c r="BN7" s="212"/>
      <c r="BO7" s="213"/>
      <c r="BP7" s="214"/>
      <c r="BQ7" s="213"/>
      <c r="BR7" s="212"/>
      <c r="BS7" s="213"/>
      <c r="BT7" s="214"/>
      <c r="BU7" s="212"/>
      <c r="BV7" s="213"/>
      <c r="BW7" s="214"/>
      <c r="BX7" s="213"/>
      <c r="BY7" s="212"/>
      <c r="BZ7" s="213"/>
      <c r="CA7" s="213"/>
      <c r="CB7" s="212"/>
      <c r="CC7" s="213"/>
      <c r="CD7" s="212"/>
      <c r="CE7" s="213"/>
      <c r="CF7" s="215"/>
    </row>
    <row r="8" spans="1:84" s="178" customFormat="1" ht="99.75" hidden="1" thickBot="1" x14ac:dyDescent="0.35">
      <c r="B8" s="423"/>
      <c r="C8" s="216" t="s">
        <v>66</v>
      </c>
      <c r="D8" s="216" t="s">
        <v>81</v>
      </c>
      <c r="E8" s="216">
        <v>1004001230000</v>
      </c>
      <c r="F8" s="199"/>
      <c r="G8" s="200" t="s">
        <v>69</v>
      </c>
      <c r="H8" s="201" t="s">
        <v>97</v>
      </c>
      <c r="I8" s="202" t="s">
        <v>89</v>
      </c>
      <c r="J8" s="202" t="s">
        <v>98</v>
      </c>
      <c r="K8" s="202" t="s">
        <v>91</v>
      </c>
      <c r="L8" s="203" t="s">
        <v>92</v>
      </c>
      <c r="M8" s="204">
        <v>42736</v>
      </c>
      <c r="N8" s="204">
        <v>44561</v>
      </c>
      <c r="O8" s="205" t="s">
        <v>99</v>
      </c>
      <c r="P8" s="205" t="s">
        <v>100</v>
      </c>
      <c r="Q8" s="205" t="s">
        <v>101</v>
      </c>
      <c r="R8" s="217">
        <v>12000</v>
      </c>
      <c r="S8" s="206">
        <v>2017</v>
      </c>
      <c r="U8" s="155">
        <v>12000</v>
      </c>
      <c r="V8" s="155">
        <v>12000</v>
      </c>
      <c r="W8" s="155">
        <v>12000</v>
      </c>
      <c r="X8" s="155">
        <v>12000</v>
      </c>
      <c r="Y8" s="155">
        <v>12000</v>
      </c>
      <c r="AA8" s="336">
        <v>10815.984</v>
      </c>
      <c r="AB8" s="337">
        <v>11140.463519999999</v>
      </c>
      <c r="AC8" s="338">
        <v>11474.677425600001</v>
      </c>
      <c r="AD8" s="338">
        <v>11818.917748368</v>
      </c>
      <c r="AE8" s="156">
        <f>SUBTOTAL(9,AA8:AD8)</f>
        <v>0</v>
      </c>
      <c r="AJ8" s="149">
        <v>10815.984</v>
      </c>
      <c r="AK8" s="210" t="s">
        <v>102</v>
      </c>
      <c r="AN8" s="149">
        <v>11140.463520000001</v>
      </c>
      <c r="AO8" s="210" t="s">
        <v>102</v>
      </c>
      <c r="AP8" s="211"/>
      <c r="AQ8" s="206"/>
      <c r="AR8" s="149">
        <v>11474.677425600001</v>
      </c>
      <c r="AS8" s="210" t="s">
        <v>102</v>
      </c>
      <c r="AT8" s="221"/>
      <c r="AU8" s="206"/>
      <c r="AV8" s="149">
        <v>11818.917748368001</v>
      </c>
      <c r="AW8" s="210" t="s">
        <v>102</v>
      </c>
      <c r="AX8" s="221"/>
      <c r="AY8" s="206"/>
      <c r="AZ8" s="211"/>
      <c r="BA8" s="206"/>
      <c r="BB8" s="221"/>
      <c r="BC8" s="206"/>
      <c r="BD8" s="211"/>
      <c r="BE8" s="206"/>
      <c r="BF8" s="212"/>
      <c r="BG8" s="213"/>
      <c r="BH8" s="214"/>
      <c r="BI8" s="213"/>
      <c r="BJ8" s="212"/>
      <c r="BK8" s="213"/>
      <c r="BL8" s="214"/>
      <c r="BM8" s="213"/>
      <c r="BN8" s="212"/>
      <c r="BO8" s="213"/>
      <c r="BP8" s="214"/>
      <c r="BQ8" s="213"/>
      <c r="BR8" s="212"/>
      <c r="BS8" s="213"/>
      <c r="BT8" s="214"/>
      <c r="BU8" s="212"/>
      <c r="BV8" s="213"/>
      <c r="BW8" s="214"/>
      <c r="BX8" s="213"/>
      <c r="BY8" s="212"/>
      <c r="BZ8" s="213"/>
      <c r="CA8" s="213"/>
      <c r="CB8" s="212"/>
      <c r="CC8" s="213"/>
      <c r="CD8" s="212"/>
      <c r="CE8" s="213"/>
      <c r="CF8" s="215"/>
    </row>
    <row r="9" spans="1:84" s="14" customFormat="1" ht="79.5" hidden="1" thickBot="1" x14ac:dyDescent="0.3">
      <c r="A9" s="1"/>
      <c r="B9" s="423"/>
      <c r="C9" s="152"/>
      <c r="D9" s="152"/>
      <c r="E9" s="152"/>
      <c r="F9" s="44"/>
      <c r="G9" s="53" t="s">
        <v>103</v>
      </c>
      <c r="H9" s="27" t="s">
        <v>104</v>
      </c>
      <c r="I9" s="3" t="s">
        <v>105</v>
      </c>
      <c r="J9" s="4"/>
      <c r="K9" s="3" t="s">
        <v>106</v>
      </c>
      <c r="L9" s="18" t="s">
        <v>107</v>
      </c>
      <c r="M9" s="16">
        <v>43101</v>
      </c>
      <c r="N9" s="5">
        <v>44561</v>
      </c>
      <c r="O9" s="6" t="s">
        <v>75</v>
      </c>
      <c r="P9" s="6" t="s">
        <v>108</v>
      </c>
      <c r="Q9" s="6" t="s">
        <v>109</v>
      </c>
      <c r="R9" s="10">
        <v>800</v>
      </c>
      <c r="S9" s="7">
        <v>2017</v>
      </c>
      <c r="U9" s="113">
        <v>1000</v>
      </c>
      <c r="V9" s="113">
        <v>1100</v>
      </c>
      <c r="W9" s="113">
        <v>1200</v>
      </c>
      <c r="X9" s="113">
        <v>1300</v>
      </c>
      <c r="Y9" s="29">
        <v>1300</v>
      </c>
      <c r="AA9" s="114">
        <v>11</v>
      </c>
      <c r="AB9" s="114">
        <v>12</v>
      </c>
      <c r="AC9" s="114">
        <v>13</v>
      </c>
      <c r="AD9" s="114">
        <v>14</v>
      </c>
      <c r="AE9" s="23">
        <v>60</v>
      </c>
      <c r="AF9" s="9"/>
      <c r="AG9" s="7"/>
      <c r="AH9" s="9"/>
      <c r="AI9" s="7"/>
      <c r="AJ9" s="9"/>
      <c r="AK9" s="7"/>
      <c r="AL9" s="9"/>
      <c r="AM9" s="7"/>
      <c r="AN9" s="9"/>
      <c r="AO9" s="7"/>
      <c r="AP9" s="9"/>
      <c r="AQ9" s="7"/>
      <c r="AR9" s="9"/>
      <c r="AS9" s="7"/>
      <c r="AT9" s="9"/>
      <c r="AU9" s="7"/>
      <c r="AV9" s="9"/>
      <c r="AW9" s="7"/>
      <c r="AX9" s="9"/>
      <c r="AY9" s="7"/>
      <c r="AZ9" s="11"/>
      <c r="BA9" s="12"/>
      <c r="BB9" s="13"/>
      <c r="BC9" s="12"/>
      <c r="BD9" s="11"/>
      <c r="BE9" s="12"/>
      <c r="BF9" s="13"/>
      <c r="BG9" s="12"/>
      <c r="BH9" s="11"/>
      <c r="BI9" s="12"/>
      <c r="BJ9" s="13"/>
      <c r="BK9" s="12"/>
      <c r="BL9" s="11"/>
      <c r="BM9" s="12"/>
      <c r="BN9" s="13"/>
      <c r="BO9" s="12"/>
      <c r="BP9" s="11"/>
      <c r="BQ9" s="12"/>
      <c r="BR9" s="13"/>
      <c r="BS9" s="12"/>
      <c r="BT9" s="11"/>
      <c r="BU9" s="12"/>
      <c r="BV9" s="13"/>
      <c r="BW9" s="12"/>
      <c r="BX9" s="11"/>
      <c r="BY9" s="12"/>
      <c r="BZ9" s="13"/>
      <c r="CA9" s="12"/>
      <c r="CB9" s="13"/>
      <c r="CC9" s="12"/>
      <c r="CD9" s="11"/>
      <c r="CE9" s="12"/>
      <c r="CF9" s="46"/>
    </row>
    <row r="10" spans="1:84" s="178" customFormat="1" ht="149.25" hidden="1" thickBot="1" x14ac:dyDescent="0.3">
      <c r="A10" s="172"/>
      <c r="B10" s="423"/>
      <c r="C10" s="332" t="s">
        <v>66</v>
      </c>
      <c r="D10" s="332" t="s">
        <v>110</v>
      </c>
      <c r="E10" s="332">
        <v>2014011000265</v>
      </c>
      <c r="F10" s="199"/>
      <c r="G10" s="200" t="s">
        <v>69</v>
      </c>
      <c r="H10" s="222" t="s">
        <v>111</v>
      </c>
      <c r="I10" s="222" t="s">
        <v>112</v>
      </c>
      <c r="J10" s="222" t="s">
        <v>113</v>
      </c>
      <c r="K10" s="202" t="s">
        <v>114</v>
      </c>
      <c r="L10" s="203" t="s">
        <v>115</v>
      </c>
      <c r="M10" s="204">
        <v>43132</v>
      </c>
      <c r="N10" s="204">
        <v>44561</v>
      </c>
      <c r="O10" s="339"/>
      <c r="P10" s="223" t="s">
        <v>116</v>
      </c>
      <c r="Q10" s="223" t="s">
        <v>117</v>
      </c>
      <c r="R10" s="206">
        <v>0</v>
      </c>
      <c r="S10" s="218">
        <v>2017</v>
      </c>
      <c r="U10" s="168">
        <v>10</v>
      </c>
      <c r="V10" s="168">
        <v>10</v>
      </c>
      <c r="W10" s="168">
        <v>10</v>
      </c>
      <c r="X10" s="168">
        <v>10</v>
      </c>
      <c r="Y10" s="168">
        <v>40</v>
      </c>
      <c r="AA10" s="340">
        <v>25436458</v>
      </c>
      <c r="AB10" s="340">
        <f>+AA10*1.2</f>
        <v>30523749.599999998</v>
      </c>
      <c r="AC10" s="340">
        <f>+AB10*1.2</f>
        <v>36628499.519999996</v>
      </c>
      <c r="AD10" s="340">
        <f>+AC10*1.2</f>
        <v>43954199.423999995</v>
      </c>
      <c r="AE10" s="341">
        <f>AA10+AB10+AC10+AD10</f>
        <v>136542906.54399997</v>
      </c>
      <c r="AJ10" s="224">
        <v>25436458</v>
      </c>
      <c r="AK10" s="218" t="s">
        <v>118</v>
      </c>
      <c r="AL10" s="225"/>
      <c r="AM10" s="225"/>
      <c r="AN10" s="225">
        <f>+AB10</f>
        <v>30523749.599999998</v>
      </c>
      <c r="AO10" s="342" t="s">
        <v>119</v>
      </c>
      <c r="AP10" s="225"/>
      <c r="AQ10" s="225"/>
      <c r="AR10" s="226">
        <f>+AC10</f>
        <v>36628499.519999996</v>
      </c>
      <c r="AS10" s="342" t="s">
        <v>119</v>
      </c>
      <c r="AT10" s="225"/>
      <c r="AU10" s="225"/>
      <c r="AV10" s="226">
        <f>+AD10</f>
        <v>43954199.423999995</v>
      </c>
      <c r="AW10" s="342" t="s">
        <v>119</v>
      </c>
      <c r="AX10" s="225"/>
      <c r="AY10" s="225"/>
      <c r="AZ10" s="212"/>
      <c r="BA10" s="213"/>
      <c r="BB10" s="214"/>
      <c r="BC10" s="213"/>
      <c r="BD10" s="212"/>
      <c r="BE10" s="213"/>
      <c r="BF10" s="214"/>
      <c r="BG10" s="213"/>
      <c r="BH10" s="212"/>
      <c r="BI10" s="213"/>
      <c r="BJ10" s="214"/>
      <c r="BK10" s="213"/>
      <c r="BL10" s="212"/>
      <c r="BM10" s="213"/>
      <c r="BN10" s="214"/>
      <c r="BO10" s="213"/>
      <c r="BP10" s="212"/>
      <c r="BQ10" s="213"/>
      <c r="BR10" s="214"/>
      <c r="BS10" s="213"/>
      <c r="BT10" s="212"/>
      <c r="BU10" s="213"/>
      <c r="BV10" s="214"/>
      <c r="BW10" s="213"/>
      <c r="BX10" s="212"/>
      <c r="BY10" s="213"/>
      <c r="BZ10" s="214"/>
      <c r="CA10" s="213"/>
      <c r="CB10" s="214"/>
      <c r="CC10" s="213"/>
      <c r="CD10" s="212"/>
      <c r="CE10" s="213"/>
      <c r="CF10" s="215"/>
    </row>
    <row r="11" spans="1:84" s="178" customFormat="1" ht="99.75" hidden="1" thickBot="1" x14ac:dyDescent="0.3">
      <c r="A11" s="172"/>
      <c r="B11" s="423"/>
      <c r="C11" s="332" t="s">
        <v>66</v>
      </c>
      <c r="D11" s="332" t="s">
        <v>87</v>
      </c>
      <c r="E11" s="332" t="s">
        <v>82</v>
      </c>
      <c r="F11" s="213"/>
      <c r="G11" s="200" t="s">
        <v>69</v>
      </c>
      <c r="H11" s="227" t="s">
        <v>120</v>
      </c>
      <c r="I11" s="228" t="s">
        <v>121</v>
      </c>
      <c r="J11" s="228" t="s">
        <v>122</v>
      </c>
      <c r="K11" s="202" t="s">
        <v>123</v>
      </c>
      <c r="L11" s="229" t="s">
        <v>124</v>
      </c>
      <c r="M11" s="230">
        <v>43282</v>
      </c>
      <c r="N11" s="230">
        <v>44196</v>
      </c>
      <c r="O11" s="205" t="s">
        <v>75</v>
      </c>
      <c r="P11" s="227" t="s">
        <v>125</v>
      </c>
      <c r="Q11" s="227" t="s">
        <v>126</v>
      </c>
      <c r="R11" s="231">
        <v>4</v>
      </c>
      <c r="S11" s="231">
        <v>2017</v>
      </c>
      <c r="U11" s="232">
        <v>12</v>
      </c>
      <c r="V11" s="232">
        <v>16</v>
      </c>
      <c r="W11" s="232">
        <v>20</v>
      </c>
      <c r="X11" s="232"/>
      <c r="Y11" s="232">
        <v>20</v>
      </c>
      <c r="AA11" s="344">
        <v>12.8</v>
      </c>
      <c r="AB11" s="344">
        <v>10</v>
      </c>
      <c r="AC11" s="344">
        <v>10</v>
      </c>
      <c r="AD11" s="260"/>
      <c r="AE11" s="220">
        <f>AA11+AB11+AC11+AD11</f>
        <v>32.799999999999997</v>
      </c>
      <c r="AF11" s="233"/>
      <c r="AG11" s="234"/>
      <c r="AH11" s="233"/>
      <c r="AI11" s="234"/>
      <c r="AJ11" s="233">
        <v>12.8</v>
      </c>
      <c r="AK11" s="234" t="s">
        <v>127</v>
      </c>
      <c r="AL11" s="233"/>
      <c r="AM11" s="234"/>
      <c r="AN11" s="233">
        <v>10</v>
      </c>
      <c r="AO11" s="234" t="s">
        <v>127</v>
      </c>
      <c r="AP11" s="235"/>
      <c r="AQ11" s="217"/>
      <c r="AR11" s="210">
        <v>10</v>
      </c>
      <c r="AS11" s="217" t="s">
        <v>127</v>
      </c>
      <c r="AT11" s="211"/>
      <c r="AU11" s="206"/>
      <c r="AV11" s="211"/>
      <c r="AW11" s="206"/>
      <c r="AX11" s="211"/>
      <c r="AY11" s="206"/>
      <c r="AZ11" s="212"/>
      <c r="BA11" s="213"/>
      <c r="BB11" s="214"/>
      <c r="BC11" s="213"/>
      <c r="BD11" s="212"/>
      <c r="BE11" s="213"/>
      <c r="BF11" s="214"/>
      <c r="BG11" s="213"/>
      <c r="BH11" s="212"/>
      <c r="BI11" s="213"/>
      <c r="BJ11" s="214"/>
      <c r="BK11" s="213"/>
      <c r="BL11" s="212"/>
      <c r="BM11" s="213"/>
      <c r="BN11" s="214"/>
      <c r="BO11" s="213"/>
      <c r="BP11" s="212"/>
      <c r="BQ11" s="213"/>
      <c r="BR11" s="214"/>
      <c r="BS11" s="213"/>
      <c r="BT11" s="212"/>
      <c r="BU11" s="213"/>
      <c r="BV11" s="214"/>
      <c r="BW11" s="213"/>
      <c r="BX11" s="212"/>
      <c r="BY11" s="213"/>
      <c r="BZ11" s="214"/>
      <c r="CA11" s="213"/>
      <c r="CB11" s="214"/>
      <c r="CC11" s="213"/>
      <c r="CD11" s="212"/>
      <c r="CE11" s="213"/>
      <c r="CF11" s="236"/>
    </row>
    <row r="12" spans="1:84" s="178" customFormat="1" ht="215.25" hidden="1" thickBot="1" x14ac:dyDescent="0.35">
      <c r="A12" s="172"/>
      <c r="B12" s="423"/>
      <c r="C12" s="332" t="s">
        <v>66</v>
      </c>
      <c r="D12" s="332" t="s">
        <v>128</v>
      </c>
      <c r="E12" s="332" t="s">
        <v>82</v>
      </c>
      <c r="F12" s="199"/>
      <c r="G12" s="237" t="s">
        <v>129</v>
      </c>
      <c r="H12" s="238" t="s">
        <v>130</v>
      </c>
      <c r="I12" s="202" t="s">
        <v>131</v>
      </c>
      <c r="J12" s="239" t="s">
        <v>132</v>
      </c>
      <c r="K12" s="240" t="s">
        <v>133</v>
      </c>
      <c r="L12" s="241" t="s">
        <v>134</v>
      </c>
      <c r="M12" s="204">
        <v>43101</v>
      </c>
      <c r="N12" s="204">
        <v>44561</v>
      </c>
      <c r="O12" s="205" t="s">
        <v>93</v>
      </c>
      <c r="P12" s="205" t="s">
        <v>135</v>
      </c>
      <c r="Q12" s="205" t="s">
        <v>136</v>
      </c>
      <c r="R12" s="345"/>
      <c r="S12" s="217">
        <v>2017</v>
      </c>
      <c r="U12" s="242">
        <v>0.8</v>
      </c>
      <c r="V12" s="242">
        <v>1</v>
      </c>
      <c r="W12" s="242">
        <v>1</v>
      </c>
      <c r="X12" s="242">
        <v>1</v>
      </c>
      <c r="Y12" s="242">
        <v>1</v>
      </c>
      <c r="AA12" s="344">
        <v>10</v>
      </c>
      <c r="AB12" s="344">
        <v>11</v>
      </c>
      <c r="AC12" s="344">
        <v>11</v>
      </c>
      <c r="AD12" s="344">
        <v>11</v>
      </c>
      <c r="AE12" s="220">
        <v>53</v>
      </c>
      <c r="AJ12" s="210">
        <v>10</v>
      </c>
      <c r="AK12" s="217" t="s">
        <v>82</v>
      </c>
      <c r="AL12" s="146"/>
      <c r="AM12" s="146"/>
      <c r="AN12" s="210">
        <v>11</v>
      </c>
      <c r="AO12" s="217" t="s">
        <v>82</v>
      </c>
      <c r="AP12" s="210"/>
      <c r="AQ12" s="217"/>
      <c r="AR12" s="210">
        <v>11</v>
      </c>
      <c r="AS12" s="217" t="s">
        <v>82</v>
      </c>
      <c r="AT12" s="210"/>
      <c r="AU12" s="206"/>
      <c r="AV12" s="210">
        <v>11</v>
      </c>
      <c r="AW12" s="345"/>
      <c r="AX12" s="210"/>
      <c r="AY12" s="206"/>
      <c r="AZ12" s="210"/>
      <c r="BA12" s="217"/>
      <c r="BB12" s="210"/>
      <c r="BC12" s="217"/>
      <c r="BD12" s="210"/>
      <c r="BE12" s="217"/>
      <c r="BF12" s="210">
        <v>11</v>
      </c>
      <c r="BG12" s="217" t="s">
        <v>82</v>
      </c>
      <c r="BH12" s="217"/>
      <c r="BI12" s="212"/>
      <c r="BJ12" s="213"/>
      <c r="BK12" s="214"/>
      <c r="BL12" s="213"/>
      <c r="BM12" s="212"/>
      <c r="BN12" s="213"/>
      <c r="BO12" s="214"/>
      <c r="BP12" s="213"/>
      <c r="BQ12" s="212"/>
      <c r="BR12" s="213"/>
      <c r="BS12" s="214"/>
      <c r="BT12" s="212"/>
      <c r="BU12" s="213"/>
      <c r="BV12" s="214"/>
      <c r="BW12" s="213"/>
      <c r="BX12" s="212"/>
      <c r="BY12" s="213"/>
      <c r="BZ12" s="214"/>
      <c r="CA12" s="213"/>
      <c r="CB12" s="214"/>
      <c r="CC12" s="213"/>
      <c r="CD12" s="212"/>
      <c r="CE12" s="213"/>
      <c r="CF12" s="215"/>
    </row>
    <row r="13" spans="1:84" s="178" customFormat="1" ht="132.75" hidden="1" thickBot="1" x14ac:dyDescent="0.3">
      <c r="A13" s="172"/>
      <c r="B13" s="423"/>
      <c r="C13" s="332" t="s">
        <v>66</v>
      </c>
      <c r="D13" s="332" t="s">
        <v>137</v>
      </c>
      <c r="E13" s="332" t="s">
        <v>82</v>
      </c>
      <c r="F13" s="199"/>
      <c r="G13" s="200" t="s">
        <v>129</v>
      </c>
      <c r="H13" s="227" t="s">
        <v>138</v>
      </c>
      <c r="I13" s="228" t="s">
        <v>121</v>
      </c>
      <c r="J13" s="228" t="s">
        <v>139</v>
      </c>
      <c r="K13" s="202" t="s">
        <v>140</v>
      </c>
      <c r="L13" s="229" t="s">
        <v>141</v>
      </c>
      <c r="M13" s="346">
        <v>43132</v>
      </c>
      <c r="N13" s="346">
        <v>43465</v>
      </c>
      <c r="O13" s="205" t="s">
        <v>75</v>
      </c>
      <c r="P13" s="227" t="s">
        <v>142</v>
      </c>
      <c r="Q13" s="227" t="s">
        <v>143</v>
      </c>
      <c r="R13" s="243">
        <v>0</v>
      </c>
      <c r="S13" s="231">
        <v>2017</v>
      </c>
      <c r="U13" s="243">
        <v>1</v>
      </c>
      <c r="V13" s="347">
        <v>1</v>
      </c>
      <c r="W13" s="347">
        <v>1</v>
      </c>
      <c r="X13" s="347">
        <v>1</v>
      </c>
      <c r="Y13" s="347">
        <v>1</v>
      </c>
      <c r="AA13" s="344">
        <v>10</v>
      </c>
      <c r="AB13" s="344">
        <v>15</v>
      </c>
      <c r="AC13" s="344">
        <v>20</v>
      </c>
      <c r="AD13" s="344">
        <v>25</v>
      </c>
      <c r="AE13" s="220">
        <f>AA13+AB13+AC13+AD13</f>
        <v>70</v>
      </c>
      <c r="AF13" s="344">
        <v>5</v>
      </c>
      <c r="AG13" s="348" t="s">
        <v>127</v>
      </c>
      <c r="AH13" s="232"/>
      <c r="AI13" s="232"/>
      <c r="AJ13" s="344">
        <v>10</v>
      </c>
      <c r="AK13" s="348" t="s">
        <v>127</v>
      </c>
      <c r="AL13" s="233"/>
      <c r="AM13" s="234"/>
      <c r="AN13" s="344">
        <v>15</v>
      </c>
      <c r="AO13" s="348" t="s">
        <v>127</v>
      </c>
      <c r="AP13" s="235"/>
      <c r="AQ13" s="217"/>
      <c r="AR13" s="344">
        <v>20</v>
      </c>
      <c r="AS13" s="348" t="s">
        <v>127</v>
      </c>
      <c r="AT13" s="210"/>
      <c r="AU13" s="217"/>
      <c r="AV13" s="210"/>
      <c r="AW13" s="217"/>
      <c r="AX13" s="210"/>
      <c r="AY13" s="217"/>
      <c r="AZ13" s="212"/>
      <c r="BA13" s="213"/>
      <c r="BB13" s="214"/>
      <c r="BC13" s="213"/>
      <c r="BD13" s="212"/>
      <c r="BE13" s="213"/>
      <c r="BF13" s="214"/>
      <c r="BG13" s="213"/>
      <c r="BH13" s="212"/>
      <c r="BI13" s="213"/>
      <c r="BJ13" s="214"/>
      <c r="BK13" s="213"/>
      <c r="BL13" s="212"/>
      <c r="BM13" s="213"/>
      <c r="BN13" s="214"/>
      <c r="BO13" s="213"/>
      <c r="BP13" s="212"/>
      <c r="BQ13" s="213"/>
      <c r="BR13" s="214"/>
      <c r="BS13" s="213"/>
      <c r="BT13" s="212"/>
      <c r="BU13" s="213"/>
      <c r="BV13" s="214"/>
      <c r="BW13" s="213"/>
      <c r="BX13" s="212"/>
      <c r="BY13" s="213"/>
      <c r="BZ13" s="214"/>
      <c r="CA13" s="213"/>
      <c r="CB13" s="214"/>
      <c r="CC13" s="213"/>
      <c r="CD13" s="212"/>
      <c r="CE13" s="213"/>
      <c r="CF13" s="215"/>
    </row>
    <row r="14" spans="1:84" s="178" customFormat="1" ht="83.25" hidden="1" thickBot="1" x14ac:dyDescent="0.3">
      <c r="A14" s="172"/>
      <c r="B14" s="423"/>
      <c r="C14" s="332" t="s">
        <v>66</v>
      </c>
      <c r="D14" s="332" t="s">
        <v>144</v>
      </c>
      <c r="E14" s="332" t="s">
        <v>68</v>
      </c>
      <c r="F14" s="199"/>
      <c r="G14" s="200" t="s">
        <v>129</v>
      </c>
      <c r="H14" s="217" t="s">
        <v>145</v>
      </c>
      <c r="I14" s="202" t="s">
        <v>146</v>
      </c>
      <c r="J14" s="202" t="s">
        <v>147</v>
      </c>
      <c r="K14" s="202" t="s">
        <v>148</v>
      </c>
      <c r="L14" s="203" t="s">
        <v>149</v>
      </c>
      <c r="M14" s="204">
        <v>43101</v>
      </c>
      <c r="N14" s="204">
        <v>44561</v>
      </c>
      <c r="O14" s="205" t="s">
        <v>93</v>
      </c>
      <c r="P14" s="227" t="s">
        <v>150</v>
      </c>
      <c r="Q14" s="227" t="s">
        <v>151</v>
      </c>
      <c r="R14" s="231">
        <v>85</v>
      </c>
      <c r="S14" s="217">
        <v>2017</v>
      </c>
      <c r="U14" s="232">
        <v>90</v>
      </c>
      <c r="V14" s="232">
        <v>95</v>
      </c>
      <c r="W14" s="232">
        <v>100</v>
      </c>
      <c r="X14" s="232">
        <v>105</v>
      </c>
      <c r="Y14" s="343"/>
      <c r="Z14" s="344"/>
      <c r="AA14" s="344"/>
      <c r="AB14" s="344"/>
      <c r="AC14" s="344"/>
      <c r="AD14" s="344"/>
      <c r="AE14" s="220"/>
      <c r="AF14" s="344"/>
      <c r="AG14" s="348"/>
      <c r="AH14" s="344"/>
      <c r="AI14" s="348"/>
      <c r="AJ14" s="344" t="s">
        <v>152</v>
      </c>
      <c r="AK14" s="348"/>
      <c r="AL14" s="344"/>
      <c r="AM14" s="348"/>
      <c r="AN14" s="344" t="s">
        <v>152</v>
      </c>
      <c r="AO14" s="348"/>
      <c r="AP14" s="349"/>
      <c r="AQ14" s="333"/>
      <c r="AR14" s="334" t="s">
        <v>152</v>
      </c>
      <c r="AS14" s="333"/>
      <c r="AT14" s="334"/>
      <c r="AU14" s="333"/>
      <c r="AV14" s="334" t="s">
        <v>152</v>
      </c>
      <c r="AW14" s="333"/>
      <c r="AX14" s="334"/>
      <c r="AY14" s="333"/>
      <c r="AZ14" s="333"/>
      <c r="BA14" s="213"/>
      <c r="BB14" s="214"/>
      <c r="BC14" s="213"/>
      <c r="BD14" s="212"/>
      <c r="BE14" s="213"/>
      <c r="BF14" s="214"/>
      <c r="BG14" s="213"/>
      <c r="BH14" s="212"/>
      <c r="BI14" s="213"/>
      <c r="BJ14" s="214"/>
      <c r="BK14" s="213"/>
      <c r="BL14" s="212"/>
      <c r="BM14" s="213"/>
      <c r="BN14" s="214"/>
      <c r="BO14" s="213"/>
      <c r="BP14" s="212"/>
      <c r="BQ14" s="213"/>
      <c r="BR14" s="214"/>
      <c r="BS14" s="213"/>
      <c r="BT14" s="212"/>
      <c r="BU14" s="213"/>
      <c r="BV14" s="214"/>
      <c r="BW14" s="213"/>
      <c r="BX14" s="212"/>
      <c r="BY14" s="213"/>
      <c r="BZ14" s="214"/>
      <c r="CA14" s="213"/>
      <c r="CB14" s="214"/>
      <c r="CC14" s="213"/>
      <c r="CD14" s="212"/>
      <c r="CE14" s="213"/>
      <c r="CF14" s="215"/>
    </row>
    <row r="15" spans="1:84" s="178" customFormat="1" ht="116.25" hidden="1" thickBot="1" x14ac:dyDescent="0.3">
      <c r="A15" s="172"/>
      <c r="B15" s="423"/>
      <c r="C15" s="332" t="s">
        <v>66</v>
      </c>
      <c r="D15" s="332" t="s">
        <v>153</v>
      </c>
      <c r="E15" s="332" t="s">
        <v>68</v>
      </c>
      <c r="F15" s="199"/>
      <c r="G15" s="200" t="s">
        <v>129</v>
      </c>
      <c r="H15" s="217" t="s">
        <v>154</v>
      </c>
      <c r="I15" s="202" t="s">
        <v>146</v>
      </c>
      <c r="J15" s="202" t="s">
        <v>147</v>
      </c>
      <c r="K15" s="202" t="s">
        <v>148</v>
      </c>
      <c r="L15" s="203" t="s">
        <v>149</v>
      </c>
      <c r="M15" s="204">
        <v>43101</v>
      </c>
      <c r="N15" s="204">
        <v>44561</v>
      </c>
      <c r="O15" s="205" t="s">
        <v>93</v>
      </c>
      <c r="P15" s="227" t="s">
        <v>155</v>
      </c>
      <c r="Q15" s="227" t="s">
        <v>156</v>
      </c>
      <c r="R15" s="243">
        <v>1</v>
      </c>
      <c r="S15" s="217">
        <v>2017</v>
      </c>
      <c r="U15" s="243">
        <v>1</v>
      </c>
      <c r="V15" s="243">
        <v>1</v>
      </c>
      <c r="W15" s="243">
        <v>1</v>
      </c>
      <c r="X15" s="243">
        <v>1</v>
      </c>
      <c r="Y15" s="243">
        <v>1</v>
      </c>
      <c r="Z15" s="344"/>
      <c r="AA15" s="344"/>
      <c r="AB15" s="344"/>
      <c r="AC15" s="344"/>
      <c r="AD15" s="344"/>
      <c r="AE15" s="220"/>
      <c r="AF15" s="344"/>
      <c r="AG15" s="348"/>
      <c r="AH15" s="344"/>
      <c r="AI15" s="348"/>
      <c r="AJ15" s="344" t="s">
        <v>152</v>
      </c>
      <c r="AK15" s="348"/>
      <c r="AL15" s="344"/>
      <c r="AM15" s="348"/>
      <c r="AN15" s="344" t="s">
        <v>152</v>
      </c>
      <c r="AO15" s="348"/>
      <c r="AP15" s="349"/>
      <c r="AQ15" s="333"/>
      <c r="AR15" s="334" t="s">
        <v>152</v>
      </c>
      <c r="AS15" s="333"/>
      <c r="AT15" s="334"/>
      <c r="AU15" s="333"/>
      <c r="AV15" s="334" t="s">
        <v>152</v>
      </c>
      <c r="AW15" s="333"/>
      <c r="AX15" s="334"/>
      <c r="AY15" s="333"/>
      <c r="AZ15" s="333"/>
      <c r="BA15" s="213"/>
      <c r="BB15" s="214"/>
      <c r="BC15" s="213"/>
      <c r="BD15" s="212"/>
      <c r="BE15" s="213"/>
      <c r="BF15" s="214"/>
      <c r="BG15" s="213"/>
      <c r="BH15" s="212"/>
      <c r="BI15" s="213"/>
      <c r="BJ15" s="214"/>
      <c r="BK15" s="213"/>
      <c r="BL15" s="212"/>
      <c r="BM15" s="213"/>
      <c r="BN15" s="214"/>
      <c r="BO15" s="213"/>
      <c r="BP15" s="212"/>
      <c r="BQ15" s="213"/>
      <c r="BR15" s="214"/>
      <c r="BS15" s="213"/>
      <c r="BT15" s="212"/>
      <c r="BU15" s="213"/>
      <c r="BV15" s="214"/>
      <c r="BW15" s="213"/>
      <c r="BX15" s="212"/>
      <c r="BY15" s="213"/>
      <c r="BZ15" s="214"/>
      <c r="CA15" s="213"/>
      <c r="CB15" s="214"/>
      <c r="CC15" s="213"/>
      <c r="CD15" s="212"/>
      <c r="CE15" s="213"/>
      <c r="CF15" s="215"/>
    </row>
    <row r="16" spans="1:84" s="178" customFormat="1" ht="240" hidden="1" customHeight="1" x14ac:dyDescent="0.25">
      <c r="B16" s="423"/>
      <c r="C16" s="216" t="s">
        <v>66</v>
      </c>
      <c r="D16" s="216" t="s">
        <v>81</v>
      </c>
      <c r="E16" s="216">
        <v>2015011000121</v>
      </c>
      <c r="F16" s="199"/>
      <c r="G16" s="245" t="s">
        <v>157</v>
      </c>
      <c r="H16" s="217" t="s">
        <v>158</v>
      </c>
      <c r="I16" s="202" t="s">
        <v>159</v>
      </c>
      <c r="J16" s="202" t="s">
        <v>160</v>
      </c>
      <c r="K16" s="202" t="s">
        <v>161</v>
      </c>
      <c r="L16" s="203" t="s">
        <v>162</v>
      </c>
      <c r="M16" s="204">
        <v>43101</v>
      </c>
      <c r="N16" s="204">
        <v>44561</v>
      </c>
      <c r="O16" s="205" t="s">
        <v>75</v>
      </c>
      <c r="P16" s="205" t="s">
        <v>163</v>
      </c>
      <c r="Q16" s="202" t="s">
        <v>164</v>
      </c>
      <c r="R16" s="206">
        <v>10</v>
      </c>
      <c r="S16" s="206">
        <v>2017</v>
      </c>
      <c r="U16" s="246">
        <v>10</v>
      </c>
      <c r="V16" s="247">
        <v>10</v>
      </c>
      <c r="W16" s="247">
        <v>10</v>
      </c>
      <c r="X16" s="247">
        <v>10</v>
      </c>
      <c r="Y16" s="247">
        <v>50</v>
      </c>
      <c r="Z16" s="210">
        <v>38379859</v>
      </c>
      <c r="AA16" s="210">
        <f>4000000*11</f>
        <v>44000000</v>
      </c>
      <c r="AB16" s="210">
        <f>+AA16*1.03</f>
        <v>45320000</v>
      </c>
      <c r="AC16" s="210">
        <f>+AB16*1.03</f>
        <v>46679600</v>
      </c>
      <c r="AD16" s="210">
        <f>+AC16*1.03</f>
        <v>48079988</v>
      </c>
      <c r="AE16" s="210">
        <f>+AD16+AC16+AB16+AA16+Z16</f>
        <v>222459447</v>
      </c>
      <c r="AF16" s="211">
        <f>+Z16</f>
        <v>38379859</v>
      </c>
      <c r="AG16" s="206" t="s">
        <v>165</v>
      </c>
      <c r="AH16" s="211"/>
      <c r="AI16" s="206"/>
      <c r="AJ16" s="211">
        <f>+AA16</f>
        <v>44000000</v>
      </c>
      <c r="AK16" s="206" t="s">
        <v>165</v>
      </c>
      <c r="AL16" s="211"/>
      <c r="AM16" s="206"/>
      <c r="AN16" s="211">
        <f>+AB16</f>
        <v>45320000</v>
      </c>
      <c r="AO16" s="206" t="s">
        <v>165</v>
      </c>
      <c r="AP16" s="211"/>
      <c r="AQ16" s="206"/>
      <c r="AR16" s="211">
        <f>+AC16</f>
        <v>46679600</v>
      </c>
      <c r="AS16" s="206" t="s">
        <v>165</v>
      </c>
      <c r="AT16" s="211"/>
      <c r="AU16" s="206"/>
      <c r="AV16" s="211">
        <f>+AD16</f>
        <v>48079988</v>
      </c>
      <c r="AW16" s="206" t="s">
        <v>165</v>
      </c>
      <c r="AX16" s="206"/>
      <c r="AY16" s="211"/>
      <c r="AZ16" s="206"/>
      <c r="BA16" s="214"/>
      <c r="BB16" s="213"/>
      <c r="BC16" s="214"/>
      <c r="BD16" s="213"/>
      <c r="BE16" s="214"/>
      <c r="BF16" s="213"/>
      <c r="BG16" s="214"/>
      <c r="BH16" s="213"/>
      <c r="BI16" s="213"/>
      <c r="BJ16" s="214"/>
      <c r="BK16" s="213"/>
      <c r="BL16" s="214"/>
      <c r="BM16" s="213"/>
      <c r="BN16" s="214"/>
      <c r="BO16" s="213"/>
      <c r="BP16" s="212"/>
      <c r="BQ16" s="213"/>
      <c r="BR16" s="214"/>
      <c r="BS16" s="213"/>
      <c r="BT16" s="212"/>
      <c r="BU16" s="213"/>
      <c r="BV16" s="214"/>
      <c r="BW16" s="213"/>
      <c r="BX16" s="212"/>
      <c r="BY16" s="213"/>
      <c r="BZ16" s="214"/>
      <c r="CA16" s="213"/>
      <c r="CB16" s="214"/>
      <c r="CC16" s="213"/>
      <c r="CD16" s="214"/>
      <c r="CE16" s="213"/>
      <c r="CF16" s="215"/>
    </row>
    <row r="17" spans="1:84" s="178" customFormat="1" ht="240" hidden="1" customHeight="1" x14ac:dyDescent="0.3">
      <c r="B17" s="423"/>
      <c r="C17" s="332" t="s">
        <v>66</v>
      </c>
      <c r="D17" s="332" t="s">
        <v>166</v>
      </c>
      <c r="E17" s="332" t="s">
        <v>68</v>
      </c>
      <c r="F17" s="199"/>
      <c r="G17" s="237" t="s">
        <v>157</v>
      </c>
      <c r="H17" s="217" t="s">
        <v>167</v>
      </c>
      <c r="I17" s="202" t="s">
        <v>131</v>
      </c>
      <c r="J17" s="239" t="s">
        <v>168</v>
      </c>
      <c r="K17" s="248" t="s">
        <v>169</v>
      </c>
      <c r="L17" s="249" t="s">
        <v>170</v>
      </c>
      <c r="M17" s="204">
        <v>43101</v>
      </c>
      <c r="N17" s="350">
        <v>43100</v>
      </c>
      <c r="O17" s="205" t="s">
        <v>75</v>
      </c>
      <c r="P17" s="250" t="s">
        <v>171</v>
      </c>
      <c r="Q17" s="250" t="s">
        <v>172</v>
      </c>
      <c r="R17" s="244">
        <v>200</v>
      </c>
      <c r="S17" s="217">
        <v>2017</v>
      </c>
      <c r="U17" s="251">
        <v>200</v>
      </c>
      <c r="V17" s="251">
        <v>200</v>
      </c>
      <c r="W17" s="251">
        <v>200</v>
      </c>
      <c r="X17" s="251">
        <v>200</v>
      </c>
      <c r="Y17" s="251">
        <v>800</v>
      </c>
      <c r="AA17" s="351">
        <v>204</v>
      </c>
      <c r="AB17" s="351">
        <v>208</v>
      </c>
      <c r="AC17" s="351">
        <v>212</v>
      </c>
      <c r="AD17" s="351">
        <v>216</v>
      </c>
      <c r="AE17" s="220">
        <v>1040</v>
      </c>
      <c r="AJ17" s="211">
        <v>204</v>
      </c>
      <c r="AK17" s="333" t="s">
        <v>173</v>
      </c>
      <c r="AL17" s="146"/>
      <c r="AM17" s="146"/>
      <c r="AN17" s="211">
        <v>208</v>
      </c>
      <c r="AO17" s="333" t="s">
        <v>173</v>
      </c>
      <c r="AP17" s="211"/>
      <c r="AQ17" s="206"/>
      <c r="AR17" s="211">
        <v>212</v>
      </c>
      <c r="AS17" s="352" t="s">
        <v>173</v>
      </c>
      <c r="AT17" s="211"/>
      <c r="AU17" s="206"/>
      <c r="AV17" s="211">
        <v>216</v>
      </c>
      <c r="AW17" s="352" t="s">
        <v>173</v>
      </c>
      <c r="AX17" s="211"/>
      <c r="AY17" s="206"/>
      <c r="AZ17" s="211"/>
      <c r="BA17" s="244"/>
      <c r="BB17" s="211"/>
      <c r="BC17" s="206"/>
      <c r="BD17" s="211"/>
      <c r="BE17" s="252"/>
      <c r="BH17" s="214"/>
      <c r="BI17" s="213"/>
      <c r="BJ17" s="214"/>
      <c r="BK17" s="213"/>
      <c r="BL17" s="214"/>
      <c r="BM17" s="213"/>
      <c r="BN17" s="214"/>
      <c r="BO17" s="213"/>
      <c r="BP17" s="212"/>
      <c r="BQ17" s="213"/>
      <c r="BR17" s="214"/>
      <c r="BS17" s="213"/>
      <c r="BT17" s="212"/>
      <c r="BU17" s="213"/>
      <c r="BV17" s="214"/>
      <c r="BW17" s="213"/>
      <c r="BX17" s="212"/>
      <c r="BY17" s="213"/>
      <c r="BZ17" s="214"/>
      <c r="CA17" s="213"/>
      <c r="CB17" s="214"/>
      <c r="CC17" s="213"/>
      <c r="CD17" s="214"/>
      <c r="CE17" s="213"/>
      <c r="CF17" s="236"/>
    </row>
    <row r="18" spans="1:84" s="178" customFormat="1" ht="240" hidden="1" customHeight="1" thickBot="1" x14ac:dyDescent="0.3">
      <c r="B18" s="424"/>
      <c r="C18" s="216" t="s">
        <v>66</v>
      </c>
      <c r="D18" s="216" t="s">
        <v>81</v>
      </c>
      <c r="E18" s="216">
        <v>2015011000106</v>
      </c>
      <c r="F18" s="199"/>
      <c r="G18" s="245" t="s">
        <v>157</v>
      </c>
      <c r="H18" s="217" t="s">
        <v>174</v>
      </c>
      <c r="I18" s="202" t="s">
        <v>159</v>
      </c>
      <c r="J18" s="367" t="s">
        <v>175</v>
      </c>
      <c r="K18" s="367" t="s">
        <v>176</v>
      </c>
      <c r="L18" s="411" t="s">
        <v>177</v>
      </c>
      <c r="M18" s="370">
        <v>43428</v>
      </c>
      <c r="N18" s="204">
        <v>43465</v>
      </c>
      <c r="O18" s="205" t="s">
        <v>75</v>
      </c>
      <c r="P18" s="205" t="s">
        <v>178</v>
      </c>
      <c r="Q18" s="202" t="s">
        <v>179</v>
      </c>
      <c r="R18" s="206">
        <v>2</v>
      </c>
      <c r="S18" s="206">
        <v>2017</v>
      </c>
      <c r="U18" s="246">
        <v>5</v>
      </c>
      <c r="V18" s="247">
        <v>0</v>
      </c>
      <c r="W18" s="247">
        <v>0</v>
      </c>
      <c r="X18" s="247">
        <v>0</v>
      </c>
      <c r="Y18" s="247">
        <f>SUM(U18:X18)+R18</f>
        <v>7</v>
      </c>
      <c r="Z18" s="210">
        <v>50000000</v>
      </c>
      <c r="AA18" s="253">
        <v>51500000</v>
      </c>
      <c r="AB18" s="210">
        <v>0</v>
      </c>
      <c r="AC18" s="210">
        <v>0</v>
      </c>
      <c r="AD18" s="210">
        <v>0</v>
      </c>
      <c r="AE18" s="210">
        <f>(Z18+AA18)</f>
        <v>101500000</v>
      </c>
      <c r="AF18" s="210">
        <v>50000000</v>
      </c>
      <c r="AG18" s="206" t="s">
        <v>180</v>
      </c>
      <c r="AH18" s="211"/>
      <c r="AI18" s="206"/>
      <c r="AJ18" s="211">
        <v>51500000</v>
      </c>
      <c r="AK18" s="206" t="s">
        <v>180</v>
      </c>
      <c r="AL18" s="211"/>
      <c r="AM18" s="206"/>
      <c r="AN18" s="211"/>
      <c r="AO18" s="206"/>
      <c r="AP18" s="211"/>
      <c r="AQ18" s="206"/>
      <c r="AR18" s="211"/>
      <c r="AS18" s="206"/>
      <c r="AT18" s="211"/>
      <c r="AU18" s="206"/>
      <c r="AV18" s="211"/>
      <c r="AW18" s="206"/>
      <c r="AX18" s="254"/>
      <c r="AY18" s="211"/>
      <c r="AZ18" s="206"/>
      <c r="BA18" s="214"/>
      <c r="BB18" s="213"/>
      <c r="BC18" s="214"/>
      <c r="BD18" s="213"/>
      <c r="BE18" s="214"/>
      <c r="BF18" s="255"/>
      <c r="BG18" s="256"/>
      <c r="BH18" s="257"/>
      <c r="BI18" s="213"/>
      <c r="BJ18" s="214"/>
      <c r="BK18" s="213"/>
      <c r="BL18" s="214"/>
      <c r="BM18" s="213"/>
      <c r="BN18" s="214"/>
      <c r="BO18" s="213"/>
      <c r="BP18" s="212"/>
      <c r="BQ18" s="213"/>
      <c r="BR18" s="214"/>
      <c r="BS18" s="213"/>
      <c r="BT18" s="212"/>
      <c r="BU18" s="213"/>
      <c r="BV18" s="214"/>
      <c r="BW18" s="213"/>
      <c r="BX18" s="212"/>
      <c r="BY18" s="213"/>
      <c r="BZ18" s="214"/>
      <c r="CA18" s="213"/>
      <c r="CB18" s="214"/>
      <c r="CC18" s="213"/>
      <c r="CD18" s="214"/>
      <c r="CE18" s="213"/>
      <c r="CF18" s="215"/>
    </row>
    <row r="19" spans="1:84" s="382" customFormat="1" ht="159" customHeight="1" thickBot="1" x14ac:dyDescent="0.3">
      <c r="B19" s="437" t="s">
        <v>181</v>
      </c>
      <c r="C19" s="153"/>
      <c r="D19" s="153"/>
      <c r="E19" s="153"/>
      <c r="F19" s="61"/>
      <c r="G19" s="383" t="s">
        <v>182</v>
      </c>
      <c r="H19" s="384" t="s">
        <v>510</v>
      </c>
      <c r="I19" s="385" t="s">
        <v>184</v>
      </c>
      <c r="J19" s="380" t="s">
        <v>185</v>
      </c>
      <c r="K19" s="380" t="s">
        <v>186</v>
      </c>
      <c r="L19" s="386" t="s">
        <v>187</v>
      </c>
      <c r="M19" s="412">
        <v>43373</v>
      </c>
      <c r="N19" s="388">
        <v>44561</v>
      </c>
      <c r="O19" s="389" t="s">
        <v>75</v>
      </c>
      <c r="P19" s="381" t="s">
        <v>188</v>
      </c>
      <c r="Q19" s="381" t="s">
        <v>189</v>
      </c>
      <c r="R19" s="390">
        <v>1</v>
      </c>
      <c r="S19" s="379">
        <v>2018</v>
      </c>
      <c r="T19" s="413">
        <v>0</v>
      </c>
      <c r="U19" s="391">
        <v>1</v>
      </c>
      <c r="V19" s="391">
        <v>1</v>
      </c>
      <c r="W19" s="391">
        <v>1</v>
      </c>
      <c r="X19" s="391">
        <v>1</v>
      </c>
      <c r="Y19" s="391">
        <v>1</v>
      </c>
      <c r="Z19" s="414">
        <v>0</v>
      </c>
      <c r="AA19" s="392">
        <v>408.77496000000002</v>
      </c>
      <c r="AB19" s="392">
        <v>501.66199899999998</v>
      </c>
      <c r="AC19" s="392">
        <v>263.56697600000001</v>
      </c>
      <c r="AD19" s="392">
        <v>133.73603299999999</v>
      </c>
      <c r="AE19" s="415">
        <f>SUBTOTAL(9,AA19:AD19)</f>
        <v>1307.7399679999999</v>
      </c>
      <c r="AF19" s="419">
        <v>0</v>
      </c>
      <c r="AG19" s="421" t="s">
        <v>290</v>
      </c>
      <c r="AH19" s="420"/>
      <c r="AI19" s="421"/>
      <c r="AJ19" s="419">
        <f>+AA19</f>
        <v>408.77496000000002</v>
      </c>
      <c r="AK19" s="376" t="s">
        <v>511</v>
      </c>
      <c r="AL19" s="393"/>
      <c r="AM19" s="394"/>
      <c r="AN19" s="419">
        <f>+AB19</f>
        <v>501.66199899999998</v>
      </c>
      <c r="AO19" s="376" t="s">
        <v>513</v>
      </c>
      <c r="AP19" s="395"/>
      <c r="AQ19" s="396"/>
      <c r="AR19" s="418">
        <f>+AC19</f>
        <v>263.56697600000001</v>
      </c>
      <c r="AS19" s="376" t="s">
        <v>513</v>
      </c>
      <c r="AT19" s="397"/>
      <c r="AU19" s="396"/>
      <c r="AV19" s="418">
        <f>+AD19</f>
        <v>133.73603299999999</v>
      </c>
      <c r="AW19" s="376" t="s">
        <v>513</v>
      </c>
      <c r="AX19" s="397"/>
      <c r="AY19" s="396"/>
      <c r="AZ19" s="398"/>
      <c r="BA19" s="399"/>
      <c r="BB19" s="400"/>
      <c r="BC19" s="399"/>
      <c r="BD19" s="398"/>
      <c r="BE19" s="399"/>
      <c r="BF19" s="400"/>
      <c r="BG19" s="399"/>
      <c r="BH19" s="398"/>
      <c r="BI19" s="399"/>
      <c r="BJ19" s="400"/>
      <c r="BK19" s="399"/>
      <c r="BL19" s="398"/>
      <c r="BM19" s="399"/>
      <c r="BN19" s="400"/>
      <c r="BO19" s="399"/>
      <c r="BP19" s="398"/>
      <c r="BQ19" s="399"/>
      <c r="BR19" s="400"/>
      <c r="BS19" s="399"/>
      <c r="BT19" s="398"/>
      <c r="BU19" s="399"/>
      <c r="BV19" s="400"/>
      <c r="BW19" s="399"/>
      <c r="BX19" s="398"/>
      <c r="BY19" s="399"/>
      <c r="BZ19" s="400"/>
      <c r="CA19" s="399"/>
      <c r="CB19" s="400"/>
      <c r="CC19" s="399"/>
      <c r="CD19" s="398"/>
      <c r="CE19" s="399"/>
      <c r="CF19" s="401"/>
    </row>
    <row r="20" spans="1:84" s="178" customFormat="1" ht="83.25" hidden="1" thickBot="1" x14ac:dyDescent="0.3">
      <c r="A20" s="172"/>
      <c r="B20" s="423"/>
      <c r="C20" s="332" t="s">
        <v>66</v>
      </c>
      <c r="D20" s="332" t="s">
        <v>190</v>
      </c>
      <c r="E20" s="332" t="s">
        <v>68</v>
      </c>
      <c r="F20" s="213"/>
      <c r="G20" s="200" t="s">
        <v>182</v>
      </c>
      <c r="H20" s="222" t="s">
        <v>191</v>
      </c>
      <c r="I20" s="202" t="s">
        <v>112</v>
      </c>
      <c r="J20" s="202" t="s">
        <v>113</v>
      </c>
      <c r="K20" s="202" t="s">
        <v>114</v>
      </c>
      <c r="L20" s="203" t="s">
        <v>115</v>
      </c>
      <c r="M20" s="204">
        <v>43101</v>
      </c>
      <c r="N20" s="204">
        <v>44561</v>
      </c>
      <c r="O20" s="202"/>
      <c r="P20" s="227" t="s">
        <v>192</v>
      </c>
      <c r="Q20" s="227" t="s">
        <v>193</v>
      </c>
      <c r="R20" s="232">
        <v>0</v>
      </c>
      <c r="S20" s="258">
        <v>2017</v>
      </c>
      <c r="U20" s="161">
        <v>0</v>
      </c>
      <c r="V20" s="161">
        <v>5</v>
      </c>
      <c r="W20" s="161">
        <v>5</v>
      </c>
      <c r="X20" s="161">
        <v>5</v>
      </c>
      <c r="Y20" s="353">
        <v>20</v>
      </c>
      <c r="AA20" s="259">
        <v>0</v>
      </c>
      <c r="AB20" s="224">
        <v>58511125</v>
      </c>
      <c r="AC20" s="224">
        <f>+AB20*1.2</f>
        <v>70213350</v>
      </c>
      <c r="AD20" s="224">
        <f>+AC20*1.2</f>
        <v>84256020</v>
      </c>
      <c r="AE20" s="210">
        <f>SUM(AB20:AD20)</f>
        <v>212980495</v>
      </c>
      <c r="AJ20" s="225" t="s">
        <v>194</v>
      </c>
      <c r="AK20" s="225" t="s">
        <v>194</v>
      </c>
      <c r="AL20" s="225" t="s">
        <v>194</v>
      </c>
      <c r="AM20" s="225" t="s">
        <v>194</v>
      </c>
      <c r="AN20" s="260">
        <f>+AB20</f>
        <v>58511125</v>
      </c>
      <c r="AO20" s="333" t="s">
        <v>119</v>
      </c>
      <c r="AP20" s="225" t="s">
        <v>194</v>
      </c>
      <c r="AQ20" s="225" t="s">
        <v>194</v>
      </c>
      <c r="AR20" s="226">
        <f>+AC20</f>
        <v>70213350</v>
      </c>
      <c r="AS20" s="333" t="s">
        <v>119</v>
      </c>
      <c r="AT20" s="225" t="s">
        <v>194</v>
      </c>
      <c r="AU20" s="225" t="s">
        <v>194</v>
      </c>
      <c r="AV20" s="334">
        <f>+AD20</f>
        <v>84256020</v>
      </c>
      <c r="AW20" s="218" t="s">
        <v>119</v>
      </c>
      <c r="AX20" s="225" t="s">
        <v>194</v>
      </c>
      <c r="AY20" s="225" t="s">
        <v>194</v>
      </c>
      <c r="AZ20" s="214"/>
      <c r="BE20" s="212"/>
      <c r="BF20" s="213"/>
      <c r="BG20" s="214"/>
      <c r="BH20" s="213"/>
      <c r="BI20" s="212"/>
      <c r="BJ20" s="213"/>
      <c r="BK20" s="214"/>
      <c r="BL20" s="213"/>
      <c r="BM20" s="212"/>
      <c r="BN20" s="213"/>
      <c r="BO20" s="213"/>
      <c r="BP20" s="212"/>
      <c r="BQ20" s="213"/>
      <c r="BR20" s="214"/>
      <c r="BS20" s="213"/>
      <c r="BT20" s="212"/>
      <c r="BU20" s="213"/>
      <c r="BV20" s="214"/>
      <c r="BW20" s="213"/>
      <c r="BX20" s="212"/>
      <c r="BY20" s="213"/>
      <c r="BZ20" s="214"/>
      <c r="CA20" s="213"/>
      <c r="CB20" s="214"/>
      <c r="CC20" s="213"/>
      <c r="CD20" s="212"/>
      <c r="CE20" s="213"/>
      <c r="CF20" s="236"/>
    </row>
    <row r="21" spans="1:84" s="178" customFormat="1" ht="116.25" hidden="1" thickBot="1" x14ac:dyDescent="0.3">
      <c r="B21" s="423"/>
      <c r="C21" s="216" t="s">
        <v>66</v>
      </c>
      <c r="D21" s="332" t="s">
        <v>195</v>
      </c>
      <c r="E21" s="216">
        <v>2017011000281</v>
      </c>
      <c r="F21" s="213"/>
      <c r="G21" s="200" t="s">
        <v>182</v>
      </c>
      <c r="H21" s="217" t="s">
        <v>196</v>
      </c>
      <c r="I21" s="202" t="s">
        <v>197</v>
      </c>
      <c r="J21" s="227" t="s">
        <v>198</v>
      </c>
      <c r="K21" s="227" t="s">
        <v>199</v>
      </c>
      <c r="L21" s="261" t="s">
        <v>200</v>
      </c>
      <c r="M21" s="204">
        <v>43101</v>
      </c>
      <c r="N21" s="204">
        <v>44561</v>
      </c>
      <c r="O21" s="227" t="s">
        <v>201</v>
      </c>
      <c r="P21" s="227" t="s">
        <v>202</v>
      </c>
      <c r="Q21" s="227" t="s">
        <v>203</v>
      </c>
      <c r="R21" s="232">
        <v>66</v>
      </c>
      <c r="S21" s="262">
        <v>2017</v>
      </c>
      <c r="U21" s="161">
        <v>66</v>
      </c>
      <c r="V21" s="161">
        <v>66</v>
      </c>
      <c r="W21" s="161">
        <v>66</v>
      </c>
      <c r="X21" s="161">
        <v>66</v>
      </c>
      <c r="Y21" s="161">
        <f>U21+V21+W21+X21</f>
        <v>264</v>
      </c>
      <c r="AA21" s="157">
        <v>120000000</v>
      </c>
      <c r="AB21" s="158">
        <v>156000000</v>
      </c>
      <c r="AC21" s="158">
        <v>203000000</v>
      </c>
      <c r="AD21" s="158">
        <v>264000000</v>
      </c>
      <c r="AE21" s="210">
        <f>AA21+AB21+AC21+AD21</f>
        <v>743000000</v>
      </c>
      <c r="AJ21" s="344" t="s">
        <v>204</v>
      </c>
      <c r="AK21" s="234" t="s">
        <v>205</v>
      </c>
      <c r="AL21" s="233"/>
      <c r="AM21" s="234"/>
      <c r="AN21" s="344" t="s">
        <v>204</v>
      </c>
      <c r="AO21" s="234" t="s">
        <v>205</v>
      </c>
      <c r="AP21" s="235"/>
      <c r="AQ21" s="206"/>
      <c r="AR21" s="344" t="s">
        <v>204</v>
      </c>
      <c r="AS21" s="234" t="s">
        <v>205</v>
      </c>
      <c r="AT21" s="211"/>
      <c r="AU21" s="206"/>
      <c r="AV21" s="344" t="s">
        <v>204</v>
      </c>
      <c r="AW21" s="234" t="s">
        <v>205</v>
      </c>
    </row>
    <row r="22" spans="1:84" s="178" customFormat="1" ht="83.25" hidden="1" thickBot="1" x14ac:dyDescent="0.3">
      <c r="A22" s="172"/>
      <c r="B22" s="423"/>
      <c r="C22" s="216" t="s">
        <v>66</v>
      </c>
      <c r="D22" s="332" t="s">
        <v>195</v>
      </c>
      <c r="E22" s="216">
        <v>2017011000283</v>
      </c>
      <c r="F22" s="213"/>
      <c r="G22" s="200" t="s">
        <v>182</v>
      </c>
      <c r="H22" s="217" t="s">
        <v>206</v>
      </c>
      <c r="I22" s="202" t="s">
        <v>197</v>
      </c>
      <c r="J22" s="205" t="s">
        <v>207</v>
      </c>
      <c r="K22" s="205" t="s">
        <v>208</v>
      </c>
      <c r="L22" s="263" t="s">
        <v>209</v>
      </c>
      <c r="M22" s="204">
        <v>43101</v>
      </c>
      <c r="N22" s="204">
        <v>44561</v>
      </c>
      <c r="O22" s="227" t="s">
        <v>201</v>
      </c>
      <c r="P22" s="227" t="s">
        <v>210</v>
      </c>
      <c r="Q22" s="227" t="s">
        <v>211</v>
      </c>
      <c r="R22" s="264">
        <v>0.5</v>
      </c>
      <c r="S22" s="262">
        <v>2017</v>
      </c>
      <c r="U22" s="264">
        <v>0.3</v>
      </c>
      <c r="V22" s="264">
        <v>0.3</v>
      </c>
      <c r="W22" s="264">
        <v>0.3</v>
      </c>
      <c r="X22" s="264">
        <v>0.3</v>
      </c>
      <c r="Y22" s="264">
        <v>0.3</v>
      </c>
      <c r="AA22" s="157">
        <v>82000000</v>
      </c>
      <c r="AB22" s="157">
        <v>85000000</v>
      </c>
      <c r="AC22" s="157">
        <v>87000000</v>
      </c>
      <c r="AD22" s="157">
        <v>90000000</v>
      </c>
      <c r="AE22" s="210">
        <f>AA22+AB22+AC22+AD22</f>
        <v>344000000</v>
      </c>
      <c r="AJ22" s="344" t="s">
        <v>204</v>
      </c>
      <c r="AK22" s="234" t="s">
        <v>212</v>
      </c>
      <c r="AL22" s="233"/>
      <c r="AM22" s="234"/>
      <c r="AN22" s="344" t="s">
        <v>204</v>
      </c>
      <c r="AO22" s="234" t="s">
        <v>212</v>
      </c>
      <c r="AP22" s="233"/>
      <c r="AQ22" s="234"/>
      <c r="AR22" s="344" t="s">
        <v>204</v>
      </c>
      <c r="AS22" s="234" t="s">
        <v>212</v>
      </c>
      <c r="AT22" s="233"/>
      <c r="AU22" s="234"/>
      <c r="AV22" s="344" t="s">
        <v>204</v>
      </c>
      <c r="AW22" s="234" t="s">
        <v>212</v>
      </c>
    </row>
    <row r="23" spans="1:84" s="178" customFormat="1" ht="132.75" hidden="1" thickBot="1" x14ac:dyDescent="0.3">
      <c r="A23" s="172"/>
      <c r="B23" s="423"/>
      <c r="C23" s="216" t="s">
        <v>66</v>
      </c>
      <c r="D23" s="332" t="s">
        <v>195</v>
      </c>
      <c r="E23" s="216">
        <v>2012011000407</v>
      </c>
      <c r="F23" s="213"/>
      <c r="G23" s="200" t="s">
        <v>182</v>
      </c>
      <c r="H23" s="217" t="s">
        <v>213</v>
      </c>
      <c r="I23" s="202" t="s">
        <v>197</v>
      </c>
      <c r="J23" s="227" t="s">
        <v>214</v>
      </c>
      <c r="K23" s="227" t="s">
        <v>215</v>
      </c>
      <c r="L23" s="261" t="s">
        <v>216</v>
      </c>
      <c r="M23" s="204">
        <v>43101</v>
      </c>
      <c r="N23" s="204">
        <v>44561</v>
      </c>
      <c r="O23" s="227" t="s">
        <v>217</v>
      </c>
      <c r="P23" s="227" t="s">
        <v>218</v>
      </c>
      <c r="Q23" s="227" t="s">
        <v>219</v>
      </c>
      <c r="R23" s="232"/>
      <c r="S23" s="262">
        <v>2018</v>
      </c>
      <c r="U23" s="264">
        <v>0.35</v>
      </c>
      <c r="V23" s="264">
        <v>0.35</v>
      </c>
      <c r="W23" s="264">
        <v>0.35</v>
      </c>
      <c r="X23" s="264">
        <v>0.35</v>
      </c>
      <c r="Y23" s="264">
        <v>0.35</v>
      </c>
      <c r="AA23" s="158">
        <f>20000000000*35%</f>
        <v>7000000000</v>
      </c>
      <c r="AB23" s="158">
        <f>20000000000*35%</f>
        <v>7000000000</v>
      </c>
      <c r="AC23" s="158">
        <f>20000000000*35%</f>
        <v>7000000000</v>
      </c>
      <c r="AD23" s="158">
        <f>20000000000*35%</f>
        <v>7000000000</v>
      </c>
      <c r="AE23" s="210">
        <f>AA23+AB23+AC23+AD23</f>
        <v>28000000000</v>
      </c>
      <c r="AJ23" s="344" t="s">
        <v>204</v>
      </c>
      <c r="AK23" s="234" t="s">
        <v>220</v>
      </c>
      <c r="AL23" s="233"/>
      <c r="AM23" s="234"/>
      <c r="AN23" s="344" t="s">
        <v>204</v>
      </c>
      <c r="AO23" s="234" t="s">
        <v>220</v>
      </c>
      <c r="AP23" s="235"/>
      <c r="AQ23" s="206"/>
      <c r="AR23" s="344" t="s">
        <v>204</v>
      </c>
      <c r="AS23" s="234" t="s">
        <v>220</v>
      </c>
      <c r="AT23" s="211"/>
      <c r="AU23" s="206"/>
      <c r="AV23" s="344" t="s">
        <v>204</v>
      </c>
      <c r="AW23" s="234" t="s">
        <v>220</v>
      </c>
    </row>
    <row r="24" spans="1:84" s="178" customFormat="1" ht="66.75" hidden="1" thickBot="1" x14ac:dyDescent="0.3">
      <c r="A24" s="172"/>
      <c r="B24" s="423"/>
      <c r="C24" s="216" t="s">
        <v>66</v>
      </c>
      <c r="D24" s="332" t="s">
        <v>195</v>
      </c>
      <c r="E24" s="216">
        <v>2011011000182</v>
      </c>
      <c r="F24" s="213"/>
      <c r="G24" s="200" t="s">
        <v>182</v>
      </c>
      <c r="H24" s="217" t="s">
        <v>221</v>
      </c>
      <c r="I24" s="202" t="s">
        <v>197</v>
      </c>
      <c r="J24" s="227" t="s">
        <v>222</v>
      </c>
      <c r="K24" s="227" t="s">
        <v>223</v>
      </c>
      <c r="L24" s="261" t="s">
        <v>224</v>
      </c>
      <c r="M24" s="204">
        <v>43101</v>
      </c>
      <c r="N24" s="204">
        <v>44561</v>
      </c>
      <c r="O24" s="227" t="s">
        <v>217</v>
      </c>
      <c r="P24" s="227" t="s">
        <v>225</v>
      </c>
      <c r="Q24" s="227" t="s">
        <v>226</v>
      </c>
      <c r="R24" s="262">
        <v>691410</v>
      </c>
      <c r="S24" s="262">
        <v>2017</v>
      </c>
      <c r="U24" s="354">
        <v>774396</v>
      </c>
      <c r="V24" s="354">
        <v>774396</v>
      </c>
      <c r="W24" s="354">
        <v>774396</v>
      </c>
      <c r="X24" s="354">
        <v>774396</v>
      </c>
      <c r="Y24" s="354">
        <v>3097584</v>
      </c>
      <c r="AA24" s="265">
        <v>443123432281</v>
      </c>
      <c r="AB24" s="265">
        <v>443123432281</v>
      </c>
      <c r="AC24" s="265">
        <v>443123432281</v>
      </c>
      <c r="AD24" s="265">
        <v>443123432281</v>
      </c>
      <c r="AE24" s="210">
        <f>SUM(AA24:AD24)</f>
        <v>1772493729124</v>
      </c>
      <c r="AJ24" s="344" t="s">
        <v>204</v>
      </c>
      <c r="AK24" s="234" t="s">
        <v>227</v>
      </c>
      <c r="AL24" s="233"/>
      <c r="AM24" s="234"/>
      <c r="AN24" s="344" t="s">
        <v>204</v>
      </c>
      <c r="AO24" s="234" t="s">
        <v>228</v>
      </c>
      <c r="AP24" s="235"/>
      <c r="AQ24" s="206"/>
      <c r="AR24" s="344" t="s">
        <v>204</v>
      </c>
      <c r="AS24" s="234" t="s">
        <v>228</v>
      </c>
      <c r="AT24" s="211"/>
      <c r="AU24" s="206"/>
      <c r="AV24" s="344" t="s">
        <v>204</v>
      </c>
      <c r="AW24" s="234" t="s">
        <v>228</v>
      </c>
    </row>
    <row r="25" spans="1:84" s="14" customFormat="1" ht="95.25" hidden="1" thickBot="1" x14ac:dyDescent="0.3">
      <c r="A25" s="1"/>
      <c r="B25" s="423"/>
      <c r="C25" s="152"/>
      <c r="D25" s="152"/>
      <c r="E25" s="152"/>
      <c r="F25" s="12"/>
      <c r="G25" s="91" t="s">
        <v>182</v>
      </c>
      <c r="H25" s="20" t="s">
        <v>229</v>
      </c>
      <c r="I25" s="3" t="s">
        <v>230</v>
      </c>
      <c r="J25" s="3" t="s">
        <v>231</v>
      </c>
      <c r="K25" s="4"/>
      <c r="L25" s="4"/>
      <c r="M25" s="5">
        <v>42736</v>
      </c>
      <c r="N25" s="5">
        <v>44561</v>
      </c>
      <c r="O25" s="6" t="s">
        <v>75</v>
      </c>
      <c r="P25" s="6" t="s">
        <v>232</v>
      </c>
      <c r="Q25" s="6" t="s">
        <v>233</v>
      </c>
      <c r="R25" s="21"/>
      <c r="S25" s="21">
        <v>2017</v>
      </c>
      <c r="T25" s="29"/>
      <c r="U25" s="29"/>
      <c r="V25" s="29"/>
      <c r="W25" s="29"/>
      <c r="X25" s="29"/>
      <c r="Y25" s="23"/>
      <c r="Z25" s="23"/>
      <c r="AA25" s="23"/>
      <c r="AB25" s="23"/>
      <c r="AC25" s="23" t="s">
        <v>78</v>
      </c>
      <c r="AD25" s="23"/>
      <c r="AE25" s="10"/>
      <c r="AF25" s="23"/>
      <c r="AG25" s="10"/>
      <c r="AH25" s="23"/>
      <c r="AI25" s="10"/>
      <c r="AJ25" s="23"/>
      <c r="AK25" s="10"/>
      <c r="AL25" s="23"/>
      <c r="AM25" s="10"/>
      <c r="AN25" s="23"/>
      <c r="AO25" s="10"/>
      <c r="AP25" s="23"/>
      <c r="AQ25" s="10"/>
      <c r="AR25" s="23"/>
      <c r="AS25" s="10"/>
      <c r="AT25" s="10"/>
      <c r="AU25" s="23"/>
      <c r="AV25" s="10"/>
      <c r="AW25" s="23"/>
      <c r="AX25" s="10"/>
      <c r="AY25" s="23"/>
      <c r="AZ25" s="10"/>
      <c r="BA25" s="11"/>
      <c r="BB25" s="12"/>
      <c r="BC25" s="13"/>
      <c r="BD25" s="12"/>
      <c r="BE25" s="11"/>
      <c r="BF25" s="12"/>
      <c r="BG25" s="13"/>
      <c r="BH25" s="12"/>
      <c r="BI25" s="11"/>
      <c r="BJ25" s="12"/>
      <c r="BK25" s="13"/>
      <c r="BL25" s="12"/>
      <c r="BM25" s="11"/>
      <c r="BN25" s="12"/>
      <c r="BO25" s="13"/>
      <c r="BP25" s="12"/>
      <c r="BQ25" s="11"/>
      <c r="BR25" s="12"/>
      <c r="BS25" s="13"/>
      <c r="BT25" s="12"/>
      <c r="BU25" s="11"/>
      <c r="BV25" s="12"/>
      <c r="BW25" s="13"/>
      <c r="BX25" s="12"/>
      <c r="BY25" s="11"/>
      <c r="BZ25" s="12"/>
      <c r="CA25" s="13"/>
      <c r="CB25" s="12"/>
      <c r="CC25" s="13"/>
      <c r="CD25" s="12"/>
      <c r="CE25" s="11"/>
      <c r="CF25" s="12"/>
    </row>
    <row r="26" spans="1:84" s="178" customFormat="1" ht="132.75" hidden="1" thickBot="1" x14ac:dyDescent="0.3">
      <c r="A26" s="172"/>
      <c r="B26" s="423"/>
      <c r="C26" s="332" t="s">
        <v>66</v>
      </c>
      <c r="D26" s="332" t="s">
        <v>234</v>
      </c>
      <c r="E26" s="332" t="s">
        <v>68</v>
      </c>
      <c r="F26" s="213"/>
      <c r="G26" s="200" t="s">
        <v>235</v>
      </c>
      <c r="H26" s="266" t="s">
        <v>236</v>
      </c>
      <c r="I26" s="267" t="s">
        <v>237</v>
      </c>
      <c r="J26" s="267" t="s">
        <v>238</v>
      </c>
      <c r="K26" s="267" t="s">
        <v>239</v>
      </c>
      <c r="L26" s="268" t="s">
        <v>240</v>
      </c>
      <c r="M26" s="269">
        <v>42736</v>
      </c>
      <c r="N26" s="269">
        <v>44561</v>
      </c>
      <c r="O26" s="270" t="s">
        <v>93</v>
      </c>
      <c r="P26" s="270" t="s">
        <v>241</v>
      </c>
      <c r="Q26" s="228" t="s">
        <v>242</v>
      </c>
      <c r="R26" s="266">
        <v>13910</v>
      </c>
      <c r="S26" s="168">
        <v>2017</v>
      </c>
      <c r="U26" s="168">
        <v>17910</v>
      </c>
      <c r="V26" s="168">
        <v>18500</v>
      </c>
      <c r="W26" s="168">
        <v>22500</v>
      </c>
      <c r="X26" s="168">
        <v>26500</v>
      </c>
      <c r="Y26" s="271">
        <f>R26+U26+V26+W26+X26</f>
        <v>99320</v>
      </c>
      <c r="AA26" s="211">
        <v>1056</v>
      </c>
      <c r="AB26" s="211">
        <v>1097</v>
      </c>
      <c r="AC26" s="211">
        <v>1141</v>
      </c>
      <c r="AD26" s="211">
        <v>1187</v>
      </c>
      <c r="AE26" s="211">
        <f>SUM(AA26:AD26)</f>
        <v>4481</v>
      </c>
      <c r="AJ26" s="211">
        <v>587</v>
      </c>
      <c r="AK26" s="333" t="s">
        <v>243</v>
      </c>
      <c r="AL26" s="211">
        <v>469</v>
      </c>
      <c r="AM26" s="206" t="s">
        <v>244</v>
      </c>
      <c r="AN26" s="211">
        <v>610</v>
      </c>
      <c r="AO26" s="333" t="s">
        <v>243</v>
      </c>
      <c r="AP26" s="211">
        <v>488</v>
      </c>
      <c r="AQ26" s="206" t="s">
        <v>244</v>
      </c>
      <c r="AR26" s="211">
        <v>635</v>
      </c>
      <c r="AS26" s="333" t="s">
        <v>243</v>
      </c>
      <c r="AT26" s="211">
        <v>507</v>
      </c>
      <c r="AU26" s="206" t="s">
        <v>244</v>
      </c>
      <c r="AV26" s="211">
        <v>660</v>
      </c>
      <c r="AW26" s="333" t="s">
        <v>243</v>
      </c>
      <c r="AX26" s="211">
        <v>528</v>
      </c>
      <c r="AY26" s="206" t="s">
        <v>244</v>
      </c>
      <c r="AZ26" s="210"/>
      <c r="BA26" s="206"/>
      <c r="BB26" s="210"/>
      <c r="BC26" s="206"/>
      <c r="BD26" s="210"/>
      <c r="BE26" s="206"/>
      <c r="BF26" s="214"/>
      <c r="BG26" s="213"/>
      <c r="BH26" s="212"/>
      <c r="BI26" s="213"/>
      <c r="BJ26" s="214"/>
      <c r="BK26" s="213"/>
      <c r="BL26" s="212"/>
      <c r="BM26" s="213"/>
      <c r="BN26" s="214"/>
      <c r="BO26" s="213"/>
      <c r="BP26" s="212"/>
      <c r="BQ26" s="213"/>
      <c r="BR26" s="214"/>
      <c r="BS26" s="213"/>
      <c r="BT26" s="212"/>
      <c r="BU26" s="213"/>
      <c r="BV26" s="214"/>
      <c r="BW26" s="213"/>
      <c r="BX26" s="212"/>
      <c r="BY26" s="213"/>
      <c r="BZ26" s="214"/>
      <c r="CA26" s="213"/>
      <c r="CB26" s="214"/>
      <c r="CC26" s="213"/>
      <c r="CD26" s="212"/>
      <c r="CE26" s="213"/>
      <c r="CF26" s="236"/>
    </row>
    <row r="27" spans="1:84" s="178" customFormat="1" ht="66.75" hidden="1" customHeight="1" thickBot="1" x14ac:dyDescent="0.3">
      <c r="B27" s="424"/>
      <c r="C27" s="216" t="s">
        <v>66</v>
      </c>
      <c r="D27" s="332" t="s">
        <v>245</v>
      </c>
      <c r="E27" s="216">
        <v>2016011000280</v>
      </c>
      <c r="F27" s="213"/>
      <c r="G27" s="272" t="s">
        <v>235</v>
      </c>
      <c r="H27" s="217" t="s">
        <v>246</v>
      </c>
      <c r="I27" s="202" t="s">
        <v>247</v>
      </c>
      <c r="J27" s="202" t="s">
        <v>248</v>
      </c>
      <c r="K27" s="202" t="s">
        <v>249</v>
      </c>
      <c r="L27" s="202"/>
      <c r="M27" s="204">
        <v>43101</v>
      </c>
      <c r="N27" s="204">
        <v>44561</v>
      </c>
      <c r="O27" s="205" t="s">
        <v>93</v>
      </c>
      <c r="P27" s="273" t="s">
        <v>250</v>
      </c>
      <c r="Q27" s="205" t="s">
        <v>251</v>
      </c>
      <c r="R27" s="217">
        <v>2</v>
      </c>
      <c r="S27" s="274">
        <v>2017</v>
      </c>
      <c r="U27" s="208">
        <v>2</v>
      </c>
      <c r="V27" s="208">
        <v>3</v>
      </c>
      <c r="W27" s="208">
        <v>4</v>
      </c>
      <c r="X27" s="208">
        <v>5</v>
      </c>
      <c r="Y27" s="208">
        <f>U27+V27+W27+X27</f>
        <v>14</v>
      </c>
      <c r="Z27" s="210">
        <v>600</v>
      </c>
      <c r="AA27" s="210">
        <v>600</v>
      </c>
      <c r="AB27" s="210">
        <v>900</v>
      </c>
      <c r="AC27" s="210">
        <v>1200</v>
      </c>
      <c r="AD27" s="210">
        <v>1500</v>
      </c>
      <c r="AE27" s="210">
        <f>AA27+AB27+AC27+AD27</f>
        <v>4200</v>
      </c>
      <c r="AF27" s="210">
        <v>600</v>
      </c>
      <c r="AG27" s="206" t="s">
        <v>252</v>
      </c>
      <c r="AH27" s="210"/>
      <c r="AI27" s="206"/>
      <c r="AJ27" s="210">
        <v>600</v>
      </c>
      <c r="AK27" s="206" t="s">
        <v>252</v>
      </c>
      <c r="AL27" s="210"/>
      <c r="AM27" s="206"/>
      <c r="AN27" s="210">
        <v>900</v>
      </c>
      <c r="AO27" s="206" t="s">
        <v>252</v>
      </c>
      <c r="AP27" s="210"/>
      <c r="AQ27" s="206"/>
      <c r="AR27" s="210">
        <v>1200</v>
      </c>
      <c r="AS27" s="206" t="s">
        <v>252</v>
      </c>
      <c r="AT27" s="210"/>
      <c r="AU27" s="206"/>
      <c r="AV27" s="210">
        <v>1500</v>
      </c>
      <c r="AW27" s="206" t="s">
        <v>252</v>
      </c>
      <c r="AX27" s="210"/>
      <c r="AY27" s="206"/>
      <c r="AZ27" s="206"/>
      <c r="BA27" s="212"/>
      <c r="BB27" s="213"/>
      <c r="BC27" s="214"/>
      <c r="BD27" s="213"/>
      <c r="BE27" s="212"/>
      <c r="BF27" s="213"/>
      <c r="BG27" s="214"/>
      <c r="BH27" s="213"/>
      <c r="BI27" s="212"/>
      <c r="BJ27" s="213"/>
      <c r="BK27" s="214"/>
      <c r="BL27" s="213"/>
      <c r="BM27" s="212"/>
      <c r="BN27" s="213"/>
      <c r="BO27" s="214"/>
      <c r="BP27" s="213"/>
      <c r="BQ27" s="212"/>
      <c r="BR27" s="213"/>
      <c r="BS27" s="214"/>
      <c r="BT27" s="213"/>
      <c r="BU27" s="212"/>
      <c r="BV27" s="213"/>
      <c r="BW27" s="214"/>
      <c r="BX27" s="213"/>
      <c r="BY27" s="212"/>
      <c r="BZ27" s="213"/>
      <c r="CA27" s="214"/>
      <c r="CB27" s="213"/>
      <c r="CC27" s="214"/>
      <c r="CD27" s="213"/>
      <c r="CE27" s="212"/>
      <c r="CF27" s="213"/>
    </row>
    <row r="28" spans="1:84" s="382" customFormat="1" ht="156" customHeight="1" x14ac:dyDescent="0.25">
      <c r="B28" s="437"/>
      <c r="C28" s="152"/>
      <c r="D28" s="152"/>
      <c r="E28" s="152"/>
      <c r="F28" s="12"/>
      <c r="G28" s="402" t="s">
        <v>235</v>
      </c>
      <c r="H28" s="403" t="s">
        <v>253</v>
      </c>
      <c r="I28" s="380" t="s">
        <v>184</v>
      </c>
      <c r="J28" s="385" t="s">
        <v>185</v>
      </c>
      <c r="K28" s="380" t="s">
        <v>186</v>
      </c>
      <c r="L28" s="386" t="s">
        <v>187</v>
      </c>
      <c r="M28" s="387">
        <v>43373</v>
      </c>
      <c r="N28" s="404">
        <v>44561</v>
      </c>
      <c r="O28" s="405" t="s">
        <v>93</v>
      </c>
      <c r="P28" s="406" t="s">
        <v>509</v>
      </c>
      <c r="Q28" s="406" t="s">
        <v>254</v>
      </c>
      <c r="R28" s="379">
        <v>0</v>
      </c>
      <c r="S28" s="379">
        <v>2018</v>
      </c>
      <c r="T28" s="379">
        <v>0</v>
      </c>
      <c r="U28" s="379">
        <v>1</v>
      </c>
      <c r="V28" s="379">
        <v>1</v>
      </c>
      <c r="W28" s="379">
        <v>1</v>
      </c>
      <c r="X28" s="379">
        <v>1</v>
      </c>
      <c r="Y28" s="379">
        <f>+SUM(U28:X28)</f>
        <v>4</v>
      </c>
      <c r="Z28" s="416">
        <v>0</v>
      </c>
      <c r="AA28" s="416">
        <v>340</v>
      </c>
      <c r="AB28" s="416">
        <v>340</v>
      </c>
      <c r="AC28" s="416">
        <v>340</v>
      </c>
      <c r="AD28" s="416">
        <v>340</v>
      </c>
      <c r="AE28" s="416">
        <f>+SUM(Z28:AD28)</f>
        <v>1360</v>
      </c>
      <c r="AF28" s="417">
        <f>+Z28</f>
        <v>0</v>
      </c>
      <c r="AG28" s="421" t="s">
        <v>290</v>
      </c>
      <c r="AH28" s="378"/>
      <c r="AI28" s="378"/>
      <c r="AJ28" s="417">
        <f>+AA28</f>
        <v>340</v>
      </c>
      <c r="AK28" s="377" t="s">
        <v>512</v>
      </c>
      <c r="AL28" s="378"/>
      <c r="AM28" s="378"/>
      <c r="AN28" s="417">
        <f>+AB28</f>
        <v>340</v>
      </c>
      <c r="AO28" s="377" t="s">
        <v>514</v>
      </c>
      <c r="AP28" s="378"/>
      <c r="AQ28" s="378"/>
      <c r="AR28" s="417">
        <f>+AC28</f>
        <v>340</v>
      </c>
      <c r="AS28" s="377" t="s">
        <v>514</v>
      </c>
      <c r="AT28" s="378"/>
      <c r="AU28" s="378"/>
      <c r="AV28" s="417">
        <f>+AD28</f>
        <v>340</v>
      </c>
      <c r="AW28" s="377" t="s">
        <v>514</v>
      </c>
      <c r="AX28" s="378"/>
      <c r="AY28" s="378"/>
      <c r="AZ28" s="407"/>
      <c r="BA28" s="408"/>
      <c r="BB28" s="409"/>
      <c r="BC28" s="408"/>
      <c r="BD28" s="407"/>
      <c r="BE28" s="408"/>
      <c r="BF28" s="409"/>
      <c r="BG28" s="408"/>
      <c r="BH28" s="407"/>
      <c r="BI28" s="408"/>
      <c r="BJ28" s="409"/>
      <c r="BK28" s="408"/>
      <c r="BL28" s="407"/>
      <c r="BM28" s="408"/>
      <c r="BN28" s="409"/>
      <c r="BO28" s="408"/>
      <c r="BP28" s="407"/>
      <c r="BQ28" s="408"/>
      <c r="BR28" s="409"/>
      <c r="BS28" s="408"/>
      <c r="BT28" s="407"/>
      <c r="BU28" s="408"/>
      <c r="BV28" s="409"/>
      <c r="BW28" s="408"/>
      <c r="BX28" s="407"/>
      <c r="BY28" s="408"/>
      <c r="BZ28" s="409"/>
      <c r="CA28" s="408"/>
      <c r="CB28" s="409"/>
      <c r="CC28" s="408"/>
      <c r="CD28" s="407"/>
      <c r="CE28" s="408"/>
      <c r="CF28" s="410"/>
    </row>
    <row r="29" spans="1:84" s="178" customFormat="1" ht="132" hidden="1" x14ac:dyDescent="0.25">
      <c r="B29" s="423"/>
      <c r="C29" s="216" t="s">
        <v>66</v>
      </c>
      <c r="D29" s="332" t="s">
        <v>245</v>
      </c>
      <c r="E29" s="216">
        <v>1004000480000</v>
      </c>
      <c r="F29" s="213"/>
      <c r="G29" s="200" t="s">
        <v>235</v>
      </c>
      <c r="H29" s="217" t="s">
        <v>255</v>
      </c>
      <c r="I29" s="202" t="s">
        <v>89</v>
      </c>
      <c r="J29" s="202" t="s">
        <v>256</v>
      </c>
      <c r="K29" s="202" t="s">
        <v>91</v>
      </c>
      <c r="L29" s="203" t="s">
        <v>92</v>
      </c>
      <c r="M29" s="204">
        <v>42736</v>
      </c>
      <c r="N29" s="204">
        <v>44561</v>
      </c>
      <c r="O29" s="205" t="s">
        <v>99</v>
      </c>
      <c r="P29" s="205" t="s">
        <v>257</v>
      </c>
      <c r="Q29" s="205" t="s">
        <v>258</v>
      </c>
      <c r="R29" s="217">
        <v>396</v>
      </c>
      <c r="S29" s="206">
        <v>2017</v>
      </c>
      <c r="U29" s="208">
        <v>440</v>
      </c>
      <c r="V29" s="208">
        <v>488</v>
      </c>
      <c r="W29" s="208">
        <v>542</v>
      </c>
      <c r="X29" s="208">
        <v>601</v>
      </c>
      <c r="Y29" s="208">
        <v>601</v>
      </c>
      <c r="AA29" s="150">
        <v>428</v>
      </c>
      <c r="AB29" s="150">
        <v>489</v>
      </c>
      <c r="AC29" s="150">
        <v>559</v>
      </c>
      <c r="AD29" s="150">
        <v>640</v>
      </c>
      <c r="AE29" s="210">
        <f>SUBTOTAL(9,AA29:AD29)</f>
        <v>0</v>
      </c>
      <c r="AJ29" s="211">
        <v>428</v>
      </c>
      <c r="AK29" s="206" t="s">
        <v>259</v>
      </c>
      <c r="AL29" s="210"/>
      <c r="AM29" s="206"/>
      <c r="AN29" s="221">
        <v>489</v>
      </c>
      <c r="AO29" s="206" t="s">
        <v>259</v>
      </c>
      <c r="AP29" s="210"/>
      <c r="AQ29" s="206"/>
      <c r="AR29" s="221">
        <v>559</v>
      </c>
      <c r="AS29" s="206" t="s">
        <v>259</v>
      </c>
      <c r="AT29" s="210"/>
      <c r="AU29" s="206"/>
      <c r="AV29" s="221">
        <v>640</v>
      </c>
      <c r="AW29" s="206" t="s">
        <v>259</v>
      </c>
      <c r="AX29" s="210"/>
      <c r="AY29" s="206"/>
      <c r="AZ29" s="212"/>
      <c r="BA29" s="213"/>
      <c r="BB29" s="214"/>
      <c r="BC29" s="213"/>
      <c r="BD29" s="212"/>
      <c r="BE29" s="213"/>
      <c r="BF29" s="214"/>
      <c r="BG29" s="213"/>
      <c r="BH29" s="212"/>
      <c r="BI29" s="213"/>
      <c r="BJ29" s="214"/>
      <c r="BK29" s="213"/>
      <c r="BL29" s="212"/>
      <c r="BM29" s="213"/>
      <c r="BN29" s="214"/>
      <c r="BO29" s="213"/>
      <c r="BP29" s="212"/>
      <c r="BQ29" s="213"/>
      <c r="BR29" s="214"/>
      <c r="BS29" s="213"/>
      <c r="BT29" s="212"/>
      <c r="BU29" s="213"/>
      <c r="BV29" s="214"/>
      <c r="BW29" s="213"/>
      <c r="BX29" s="212"/>
      <c r="BY29" s="213"/>
      <c r="BZ29" s="214"/>
      <c r="CA29" s="213"/>
      <c r="CB29" s="214"/>
      <c r="CC29" s="213"/>
      <c r="CD29" s="212"/>
      <c r="CE29" s="213"/>
      <c r="CF29" s="236"/>
    </row>
    <row r="30" spans="1:84" s="178" customFormat="1" ht="132" hidden="1" x14ac:dyDescent="0.25">
      <c r="B30" s="423"/>
      <c r="C30" s="216" t="s">
        <v>66</v>
      </c>
      <c r="D30" s="332" t="s">
        <v>245</v>
      </c>
      <c r="E30" s="216">
        <v>1004000480000</v>
      </c>
      <c r="F30" s="213"/>
      <c r="G30" s="275" t="s">
        <v>235</v>
      </c>
      <c r="H30" s="217" t="s">
        <v>260</v>
      </c>
      <c r="I30" s="202" t="s">
        <v>89</v>
      </c>
      <c r="J30" s="202" t="s">
        <v>256</v>
      </c>
      <c r="K30" s="202" t="s">
        <v>91</v>
      </c>
      <c r="L30" s="203" t="s">
        <v>92</v>
      </c>
      <c r="M30" s="204">
        <v>42736</v>
      </c>
      <c r="N30" s="204">
        <v>44561</v>
      </c>
      <c r="O30" s="205" t="s">
        <v>93</v>
      </c>
      <c r="P30" s="205" t="s">
        <v>261</v>
      </c>
      <c r="Q30" s="205" t="s">
        <v>262</v>
      </c>
      <c r="R30" s="217">
        <v>53852</v>
      </c>
      <c r="S30" s="206">
        <v>2017</v>
      </c>
      <c r="U30" s="276">
        <v>56545</v>
      </c>
      <c r="V30" s="276">
        <v>59372</v>
      </c>
      <c r="W30" s="276">
        <v>62341</v>
      </c>
      <c r="X30" s="276">
        <v>65458</v>
      </c>
      <c r="Y30" s="276">
        <v>65458</v>
      </c>
      <c r="AA30" s="276">
        <v>19051</v>
      </c>
      <c r="AB30" s="276">
        <v>20604</v>
      </c>
      <c r="AC30" s="276">
        <v>22283</v>
      </c>
      <c r="AD30" s="276">
        <v>24099</v>
      </c>
      <c r="AE30" s="210">
        <f t="shared" ref="AE30" si="0">SUBTOTAL(9,AA30:AD30)</f>
        <v>0</v>
      </c>
      <c r="AJ30" s="211">
        <v>19051</v>
      </c>
      <c r="AK30" s="206" t="s">
        <v>259</v>
      </c>
      <c r="AL30" s="210"/>
      <c r="AM30" s="206"/>
      <c r="AN30" s="221">
        <v>20604</v>
      </c>
      <c r="AO30" s="206" t="s">
        <v>259</v>
      </c>
      <c r="AP30" s="210"/>
      <c r="AQ30" s="206"/>
      <c r="AR30" s="221">
        <v>22283</v>
      </c>
      <c r="AS30" s="206" t="s">
        <v>259</v>
      </c>
      <c r="AT30" s="210"/>
      <c r="AU30" s="206"/>
      <c r="AV30" s="221">
        <v>24099</v>
      </c>
      <c r="AW30" s="206" t="s">
        <v>259</v>
      </c>
      <c r="AX30" s="210"/>
      <c r="AY30" s="206"/>
      <c r="AZ30" s="212"/>
      <c r="BA30" s="213"/>
      <c r="BB30" s="214"/>
      <c r="BC30" s="213"/>
      <c r="BD30" s="212"/>
      <c r="BE30" s="213"/>
      <c r="BF30" s="214"/>
      <c r="BG30" s="213"/>
      <c r="BH30" s="212"/>
      <c r="BI30" s="213"/>
      <c r="BJ30" s="214"/>
      <c r="BK30" s="213"/>
      <c r="BL30" s="212"/>
      <c r="BM30" s="213"/>
      <c r="BN30" s="214"/>
      <c r="BO30" s="213"/>
      <c r="BP30" s="212"/>
      <c r="BQ30" s="213"/>
      <c r="BR30" s="214"/>
      <c r="BS30" s="213"/>
      <c r="BT30" s="212"/>
      <c r="BU30" s="213"/>
      <c r="BV30" s="214"/>
      <c r="BW30" s="213"/>
      <c r="BX30" s="212"/>
      <c r="BY30" s="213"/>
      <c r="BZ30" s="214"/>
      <c r="CA30" s="213"/>
      <c r="CB30" s="214"/>
      <c r="CC30" s="213"/>
      <c r="CD30" s="212"/>
      <c r="CE30" s="213"/>
      <c r="CF30" s="236"/>
    </row>
    <row r="31" spans="1:84" s="178" customFormat="1" ht="198" hidden="1" x14ac:dyDescent="0.25">
      <c r="A31" s="172"/>
      <c r="B31" s="423"/>
      <c r="C31" s="216" t="s">
        <v>66</v>
      </c>
      <c r="D31" s="332" t="s">
        <v>245</v>
      </c>
      <c r="E31" s="216">
        <v>1004000480000</v>
      </c>
      <c r="F31" s="213"/>
      <c r="G31" s="200" t="s">
        <v>235</v>
      </c>
      <c r="H31" s="217" t="s">
        <v>263</v>
      </c>
      <c r="I31" s="202" t="s">
        <v>89</v>
      </c>
      <c r="J31" s="202" t="s">
        <v>256</v>
      </c>
      <c r="K31" s="202" t="s">
        <v>91</v>
      </c>
      <c r="L31" s="203" t="s">
        <v>92</v>
      </c>
      <c r="M31" s="204">
        <v>42736</v>
      </c>
      <c r="N31" s="204">
        <v>44561</v>
      </c>
      <c r="O31" s="205" t="s">
        <v>99</v>
      </c>
      <c r="P31" s="205" t="s">
        <v>264</v>
      </c>
      <c r="Q31" s="205" t="s">
        <v>265</v>
      </c>
      <c r="R31" s="277">
        <v>0.75</v>
      </c>
      <c r="S31" s="206">
        <v>2017</v>
      </c>
      <c r="U31" s="277">
        <v>0.75</v>
      </c>
      <c r="V31" s="277">
        <v>0.75</v>
      </c>
      <c r="W31" s="277">
        <v>0.75</v>
      </c>
      <c r="X31" s="277">
        <v>0.75</v>
      </c>
      <c r="Y31" s="277">
        <v>0.75</v>
      </c>
      <c r="AA31" s="147">
        <v>202</v>
      </c>
      <c r="AB31" s="147">
        <v>220</v>
      </c>
      <c r="AC31" s="147">
        <v>238</v>
      </c>
      <c r="AD31" s="147">
        <v>257</v>
      </c>
      <c r="AE31" s="210">
        <v>917</v>
      </c>
      <c r="AJ31" s="211">
        <v>202</v>
      </c>
      <c r="AK31" s="206" t="s">
        <v>259</v>
      </c>
      <c r="AL31" s="210"/>
      <c r="AM31" s="206"/>
      <c r="AN31" s="221">
        <v>220</v>
      </c>
      <c r="AO31" s="206" t="s">
        <v>259</v>
      </c>
      <c r="AP31" s="210"/>
      <c r="AQ31" s="206"/>
      <c r="AR31" s="221">
        <v>238</v>
      </c>
      <c r="AS31" s="206" t="s">
        <v>259</v>
      </c>
      <c r="AT31" s="210"/>
      <c r="AU31" s="206"/>
      <c r="AV31" s="221">
        <v>257</v>
      </c>
      <c r="AW31" s="206" t="s">
        <v>259</v>
      </c>
      <c r="AX31" s="210"/>
      <c r="AY31" s="206"/>
      <c r="AZ31" s="212"/>
      <c r="BA31" s="213"/>
      <c r="BB31" s="214"/>
      <c r="BC31" s="213"/>
      <c r="BD31" s="212"/>
      <c r="BE31" s="213"/>
      <c r="BF31" s="214"/>
      <c r="BG31" s="213"/>
      <c r="BH31" s="212"/>
      <c r="BI31" s="213"/>
      <c r="BJ31" s="214"/>
      <c r="BK31" s="213"/>
      <c r="BL31" s="212"/>
      <c r="BM31" s="213"/>
      <c r="BN31" s="214"/>
      <c r="BO31" s="213"/>
      <c r="BP31" s="212"/>
      <c r="BQ31" s="213"/>
      <c r="BR31" s="214"/>
      <c r="BS31" s="213"/>
      <c r="BT31" s="212"/>
      <c r="BU31" s="213"/>
      <c r="BV31" s="214"/>
      <c r="BW31" s="213"/>
      <c r="BX31" s="212"/>
      <c r="BY31" s="213"/>
      <c r="BZ31" s="214"/>
      <c r="CA31" s="213"/>
      <c r="CB31" s="214"/>
      <c r="CC31" s="213"/>
      <c r="CD31" s="212"/>
      <c r="CE31" s="213"/>
      <c r="CF31" s="236"/>
    </row>
    <row r="32" spans="1:84" s="178" customFormat="1" ht="148.5" hidden="1" x14ac:dyDescent="0.25">
      <c r="A32" s="172"/>
      <c r="B32" s="423"/>
      <c r="C32" s="216" t="s">
        <v>66</v>
      </c>
      <c r="D32" s="332" t="s">
        <v>245</v>
      </c>
      <c r="E32" s="216">
        <v>1004001210000</v>
      </c>
      <c r="F32" s="213"/>
      <c r="G32" s="200" t="s">
        <v>235</v>
      </c>
      <c r="H32" s="217" t="s">
        <v>266</v>
      </c>
      <c r="I32" s="202" t="s">
        <v>89</v>
      </c>
      <c r="J32" s="202" t="s">
        <v>267</v>
      </c>
      <c r="K32" s="202" t="s">
        <v>91</v>
      </c>
      <c r="L32" s="203" t="s">
        <v>92</v>
      </c>
      <c r="M32" s="204">
        <v>42736</v>
      </c>
      <c r="N32" s="204">
        <v>44561</v>
      </c>
      <c r="O32" s="205" t="s">
        <v>93</v>
      </c>
      <c r="P32" s="205" t="s">
        <v>268</v>
      </c>
      <c r="Q32" s="205" t="s">
        <v>269</v>
      </c>
      <c r="R32" s="277">
        <v>1</v>
      </c>
      <c r="S32" s="278">
        <v>2017</v>
      </c>
      <c r="U32" s="279">
        <v>1</v>
      </c>
      <c r="V32" s="279">
        <v>1</v>
      </c>
      <c r="W32" s="279">
        <v>1</v>
      </c>
      <c r="X32" s="279">
        <v>1</v>
      </c>
      <c r="Y32" s="279">
        <v>1</v>
      </c>
      <c r="AA32" s="149">
        <v>189000</v>
      </c>
      <c r="AB32" s="149">
        <v>194670</v>
      </c>
      <c r="AC32" s="149">
        <v>200510.1</v>
      </c>
      <c r="AD32" s="149">
        <v>206525.43</v>
      </c>
      <c r="AE32" s="210">
        <v>790705.53</v>
      </c>
      <c r="AJ32" s="211">
        <v>189000</v>
      </c>
      <c r="AK32" s="206" t="s">
        <v>270</v>
      </c>
      <c r="AL32" s="210"/>
      <c r="AM32" s="206"/>
      <c r="AN32" s="221">
        <v>194670</v>
      </c>
      <c r="AO32" s="206" t="s">
        <v>270</v>
      </c>
      <c r="AP32" s="210"/>
      <c r="AQ32" s="206"/>
      <c r="AR32" s="221">
        <v>200510.1</v>
      </c>
      <c r="AS32" s="206" t="s">
        <v>270</v>
      </c>
      <c r="AT32" s="210"/>
      <c r="AU32" s="206"/>
      <c r="AV32" s="221">
        <v>206525.43</v>
      </c>
      <c r="AW32" s="206" t="s">
        <v>270</v>
      </c>
      <c r="AX32" s="210"/>
      <c r="AY32" s="206"/>
      <c r="AZ32" s="212"/>
      <c r="BA32" s="213"/>
      <c r="BB32" s="214"/>
      <c r="BC32" s="213"/>
      <c r="BD32" s="212"/>
      <c r="BE32" s="213"/>
      <c r="BF32" s="214"/>
      <c r="BG32" s="213"/>
      <c r="BH32" s="212"/>
      <c r="BI32" s="213"/>
      <c r="BJ32" s="214"/>
      <c r="BK32" s="213"/>
      <c r="BL32" s="212"/>
      <c r="BM32" s="213"/>
      <c r="BN32" s="214"/>
      <c r="BO32" s="213"/>
      <c r="BP32" s="212"/>
      <c r="BQ32" s="213"/>
      <c r="BR32" s="214"/>
      <c r="BS32" s="213"/>
      <c r="BT32" s="212"/>
      <c r="BU32" s="213"/>
      <c r="BV32" s="214"/>
      <c r="BW32" s="213"/>
      <c r="BX32" s="212"/>
      <c r="BY32" s="213"/>
      <c r="BZ32" s="214"/>
      <c r="CA32" s="213"/>
      <c r="CB32" s="214"/>
      <c r="CC32" s="213"/>
      <c r="CD32" s="212"/>
      <c r="CE32" s="213"/>
      <c r="CF32" s="236"/>
    </row>
    <row r="33" spans="1:84" s="14" customFormat="1" ht="150.75" hidden="1" x14ac:dyDescent="0.25">
      <c r="A33" s="1"/>
      <c r="B33" s="423"/>
      <c r="C33" s="152"/>
      <c r="D33" s="152"/>
      <c r="E33" s="152"/>
      <c r="F33" s="12"/>
      <c r="G33" s="90" t="s">
        <v>235</v>
      </c>
      <c r="H33" s="20" t="s">
        <v>271</v>
      </c>
      <c r="I33" s="3" t="s">
        <v>272</v>
      </c>
      <c r="J33" s="4" t="s">
        <v>273</v>
      </c>
      <c r="K33" s="4" t="s">
        <v>274</v>
      </c>
      <c r="L33" s="28" t="s">
        <v>275</v>
      </c>
      <c r="M33" s="5">
        <v>43101</v>
      </c>
      <c r="N33" s="5">
        <v>44561</v>
      </c>
      <c r="O33" s="6" t="s">
        <v>93</v>
      </c>
      <c r="P33" s="6" t="s">
        <v>276</v>
      </c>
      <c r="Q33" s="2" t="s">
        <v>277</v>
      </c>
      <c r="R33" s="29">
        <v>0.31</v>
      </c>
      <c r="S33" s="30">
        <v>2017</v>
      </c>
      <c r="U33" s="130">
        <v>0.31</v>
      </c>
      <c r="V33" s="130">
        <v>0.31</v>
      </c>
      <c r="W33" s="31"/>
      <c r="X33" s="31"/>
      <c r="Y33" s="31"/>
      <c r="AA33" s="131">
        <v>428</v>
      </c>
      <c r="AB33" s="131">
        <v>428</v>
      </c>
      <c r="AC33" s="32"/>
      <c r="AD33" s="32"/>
      <c r="AE33" s="23">
        <v>1284</v>
      </c>
      <c r="AJ33" s="23">
        <v>428</v>
      </c>
      <c r="AK33" s="10" t="s">
        <v>278</v>
      </c>
      <c r="AL33" s="23"/>
      <c r="AM33" s="10"/>
      <c r="AN33" s="23">
        <v>428</v>
      </c>
      <c r="AO33" s="10" t="s">
        <v>278</v>
      </c>
      <c r="AP33" s="23"/>
      <c r="AQ33" s="10"/>
      <c r="AR33" s="23"/>
      <c r="AS33" s="10"/>
      <c r="AT33" s="23"/>
      <c r="AU33" s="10"/>
      <c r="AV33" s="23"/>
      <c r="AW33" s="10"/>
      <c r="AX33" s="8"/>
      <c r="AY33" s="7"/>
      <c r="AZ33" s="11"/>
      <c r="BA33" s="12"/>
      <c r="BB33" s="13"/>
      <c r="BC33" s="12"/>
      <c r="BD33" s="11"/>
      <c r="BE33" s="12"/>
      <c r="BF33" s="13"/>
      <c r="BG33" s="12"/>
      <c r="BH33" s="11"/>
      <c r="BI33" s="12"/>
      <c r="BJ33" s="13"/>
      <c r="BK33" s="12"/>
      <c r="BL33" s="11"/>
      <c r="BM33" s="12"/>
      <c r="BN33" s="13"/>
      <c r="BO33" s="12"/>
      <c r="BP33" s="11"/>
      <c r="BQ33" s="12"/>
      <c r="BR33" s="13"/>
      <c r="BS33" s="12"/>
      <c r="BT33" s="11"/>
      <c r="BU33" s="12"/>
      <c r="BV33" s="13"/>
      <c r="BW33" s="12"/>
      <c r="BX33" s="11"/>
      <c r="BY33" s="12"/>
      <c r="BZ33" s="13"/>
      <c r="CA33" s="12"/>
      <c r="CB33" s="13"/>
      <c r="CC33" s="12"/>
      <c r="CD33" s="11"/>
      <c r="CE33" s="12"/>
      <c r="CF33" s="86"/>
    </row>
    <row r="34" spans="1:84" s="14" customFormat="1" ht="141.75" hidden="1" x14ac:dyDescent="0.25">
      <c r="A34" s="1"/>
      <c r="B34" s="423"/>
      <c r="C34" s="152"/>
      <c r="D34" s="152"/>
      <c r="E34" s="152"/>
      <c r="F34" s="12"/>
      <c r="G34" s="90" t="s">
        <v>235</v>
      </c>
      <c r="H34" s="20" t="s">
        <v>279</v>
      </c>
      <c r="I34" s="3" t="s">
        <v>272</v>
      </c>
      <c r="J34" s="4" t="s">
        <v>273</v>
      </c>
      <c r="K34" s="4" t="s">
        <v>274</v>
      </c>
      <c r="L34" s="28" t="s">
        <v>275</v>
      </c>
      <c r="M34" s="5">
        <v>43101</v>
      </c>
      <c r="N34" s="5">
        <v>44561</v>
      </c>
      <c r="O34" s="6" t="s">
        <v>93</v>
      </c>
      <c r="P34" s="6" t="s">
        <v>280</v>
      </c>
      <c r="Q34" s="6" t="s">
        <v>281</v>
      </c>
      <c r="R34" s="96">
        <v>0.57999999999999996</v>
      </c>
      <c r="S34" s="30">
        <v>2017</v>
      </c>
      <c r="U34" s="130">
        <v>0.5</v>
      </c>
      <c r="V34" s="130">
        <v>0.5</v>
      </c>
      <c r="W34" s="130">
        <v>0.5</v>
      </c>
      <c r="X34" s="130">
        <v>0.5</v>
      </c>
      <c r="Y34" s="130">
        <v>0.5</v>
      </c>
      <c r="AA34" s="132">
        <v>8554</v>
      </c>
      <c r="AB34" s="132">
        <v>9050</v>
      </c>
      <c r="AC34" s="132">
        <v>9521</v>
      </c>
      <c r="AD34" s="132">
        <v>9949</v>
      </c>
      <c r="AE34" s="23">
        <v>45106</v>
      </c>
      <c r="AJ34" s="132">
        <v>8032</v>
      </c>
      <c r="AK34" s="10" t="s">
        <v>278</v>
      </c>
      <c r="AL34" s="23"/>
      <c r="AM34" s="10"/>
      <c r="AN34" s="132">
        <v>9050</v>
      </c>
      <c r="AO34" s="10" t="s">
        <v>278</v>
      </c>
      <c r="AP34" s="23"/>
      <c r="AQ34" s="10"/>
      <c r="AR34" s="132">
        <v>9521</v>
      </c>
      <c r="AS34" s="10" t="s">
        <v>278</v>
      </c>
      <c r="AT34" s="23"/>
      <c r="AU34" s="10"/>
      <c r="AV34" s="132">
        <v>9949</v>
      </c>
      <c r="AW34" s="10" t="s">
        <v>278</v>
      </c>
      <c r="AX34" s="8"/>
      <c r="AY34" s="7"/>
      <c r="AZ34" s="11"/>
      <c r="BA34" s="12"/>
      <c r="BB34" s="13"/>
      <c r="BC34" s="12"/>
      <c r="BD34" s="11"/>
      <c r="BE34" s="12"/>
      <c r="BF34" s="13"/>
      <c r="BG34" s="12"/>
      <c r="BH34" s="11"/>
      <c r="BI34" s="12"/>
      <c r="BJ34" s="13"/>
      <c r="BK34" s="12"/>
      <c r="BL34" s="11"/>
      <c r="BM34" s="12"/>
      <c r="BN34" s="13"/>
      <c r="BO34" s="12"/>
      <c r="BP34" s="11"/>
      <c r="BQ34" s="12"/>
      <c r="BR34" s="13"/>
      <c r="BS34" s="12"/>
      <c r="BT34" s="11"/>
      <c r="BU34" s="12"/>
      <c r="BV34" s="13"/>
      <c r="BW34" s="12"/>
      <c r="BX34" s="11"/>
      <c r="BY34" s="12"/>
      <c r="BZ34" s="13"/>
      <c r="CA34" s="12"/>
      <c r="CB34" s="13"/>
      <c r="CC34" s="12"/>
      <c r="CD34" s="11"/>
      <c r="CE34" s="12"/>
      <c r="CF34" s="86"/>
    </row>
    <row r="35" spans="1:84" s="178" customFormat="1" ht="198" hidden="1" x14ac:dyDescent="0.25">
      <c r="A35" s="172"/>
      <c r="B35" s="423"/>
      <c r="C35" s="216" t="s">
        <v>66</v>
      </c>
      <c r="D35" s="216" t="s">
        <v>81</v>
      </c>
      <c r="E35" s="216">
        <v>2012011000583</v>
      </c>
      <c r="F35" s="280"/>
      <c r="G35" s="237" t="s">
        <v>235</v>
      </c>
      <c r="H35" s="217" t="s">
        <v>282</v>
      </c>
      <c r="I35" s="202" t="s">
        <v>283</v>
      </c>
      <c r="J35" s="202" t="s">
        <v>284</v>
      </c>
      <c r="K35" s="202" t="s">
        <v>285</v>
      </c>
      <c r="L35" s="203" t="s">
        <v>286</v>
      </c>
      <c r="M35" s="204">
        <v>43101</v>
      </c>
      <c r="N35" s="204">
        <v>44561</v>
      </c>
      <c r="O35" s="205" t="s">
        <v>93</v>
      </c>
      <c r="P35" s="205" t="s">
        <v>287</v>
      </c>
      <c r="Q35" s="205" t="s">
        <v>288</v>
      </c>
      <c r="R35" s="159"/>
      <c r="S35" s="274">
        <v>2017</v>
      </c>
      <c r="U35" s="160">
        <v>2000</v>
      </c>
      <c r="V35" s="160">
        <v>2000</v>
      </c>
      <c r="W35" s="160">
        <v>2000</v>
      </c>
      <c r="X35" s="160">
        <v>2000</v>
      </c>
      <c r="Y35" s="161">
        <v>8000</v>
      </c>
      <c r="AA35" s="162">
        <v>1776766</v>
      </c>
      <c r="AB35" s="162">
        <f>+AA35*1.03</f>
        <v>1830068.98</v>
      </c>
      <c r="AC35" s="162">
        <f t="shared" ref="AC35:AD35" si="1">+AB35*1.03</f>
        <v>1884971.0494000001</v>
      </c>
      <c r="AD35" s="162">
        <f t="shared" si="1"/>
        <v>1941520.1808820001</v>
      </c>
      <c r="AE35" s="162">
        <f>+SUM(AA35:AD35)</f>
        <v>7433326.2102820007</v>
      </c>
      <c r="AJ35" s="162">
        <f>+AA35</f>
        <v>1776766</v>
      </c>
      <c r="AK35" s="210" t="s">
        <v>289</v>
      </c>
      <c r="AL35" s="274" t="s">
        <v>290</v>
      </c>
      <c r="AM35" s="206" t="s">
        <v>290</v>
      </c>
      <c r="AN35" s="162">
        <f>+AB35</f>
        <v>1830068.98</v>
      </c>
      <c r="AO35" s="210" t="s">
        <v>289</v>
      </c>
      <c r="AP35" s="210" t="s">
        <v>290</v>
      </c>
      <c r="AQ35" s="206" t="s">
        <v>290</v>
      </c>
      <c r="AR35" s="163">
        <f>+AC35</f>
        <v>1884971.0494000001</v>
      </c>
      <c r="AS35" s="210" t="s">
        <v>291</v>
      </c>
      <c r="AT35" s="210" t="s">
        <v>290</v>
      </c>
      <c r="AU35" s="206" t="s">
        <v>290</v>
      </c>
      <c r="AV35" s="163">
        <f>+AD35</f>
        <v>1941520.1808820001</v>
      </c>
      <c r="AW35" s="210" t="s">
        <v>292</v>
      </c>
      <c r="AX35" s="210" t="s">
        <v>290</v>
      </c>
      <c r="AY35" s="206" t="s">
        <v>290</v>
      </c>
      <c r="AZ35" s="210" t="s">
        <v>293</v>
      </c>
      <c r="BA35" s="210"/>
      <c r="BB35" s="206"/>
      <c r="BC35" s="163">
        <v>8116</v>
      </c>
      <c r="BD35" s="210" t="s">
        <v>294</v>
      </c>
      <c r="BE35" s="213"/>
      <c r="BF35" s="214"/>
      <c r="BG35" s="213"/>
      <c r="BH35" s="212"/>
      <c r="BI35" s="213"/>
      <c r="BJ35" s="214"/>
      <c r="BK35" s="213"/>
      <c r="BL35" s="212"/>
      <c r="BM35" s="213"/>
      <c r="BN35" s="214"/>
      <c r="BO35" s="213"/>
      <c r="BP35" s="212"/>
      <c r="BQ35" s="213"/>
      <c r="BR35" s="214"/>
      <c r="BS35" s="213"/>
      <c r="BT35" s="212"/>
      <c r="BU35" s="213"/>
      <c r="BV35" s="214"/>
      <c r="BW35" s="213"/>
      <c r="BX35" s="212"/>
      <c r="BY35" s="213"/>
      <c r="BZ35" s="214"/>
      <c r="CA35" s="213"/>
      <c r="CB35" s="214"/>
      <c r="CC35" s="213"/>
      <c r="CD35" s="212"/>
      <c r="CE35" s="213"/>
      <c r="CF35" s="236"/>
    </row>
    <row r="36" spans="1:84" s="14" customFormat="1" ht="94.5" hidden="1" x14ac:dyDescent="0.25">
      <c r="A36" s="1"/>
      <c r="B36" s="423"/>
      <c r="C36" s="152"/>
      <c r="D36" s="152"/>
      <c r="E36" s="152"/>
      <c r="F36" s="12"/>
      <c r="G36" s="91" t="s">
        <v>235</v>
      </c>
      <c r="H36" s="54" t="s">
        <v>295</v>
      </c>
      <c r="I36" s="3" t="s">
        <v>296</v>
      </c>
      <c r="J36" s="4"/>
      <c r="K36" s="4"/>
      <c r="L36" s="28"/>
      <c r="M36" s="5">
        <v>43101</v>
      </c>
      <c r="N36" s="5">
        <v>44561</v>
      </c>
      <c r="O36" s="6" t="s">
        <v>93</v>
      </c>
      <c r="P36" s="129" t="s">
        <v>297</v>
      </c>
      <c r="Q36" s="129" t="s">
        <v>298</v>
      </c>
      <c r="R36" s="124"/>
      <c r="S36" s="30">
        <v>2017</v>
      </c>
      <c r="T36" s="124"/>
      <c r="U36" s="124"/>
      <c r="V36" s="124"/>
      <c r="W36" s="124"/>
      <c r="X36" s="125"/>
      <c r="Y36" s="126"/>
      <c r="Z36" s="126"/>
      <c r="AA36" s="126"/>
      <c r="AB36" s="126"/>
      <c r="AC36" s="23"/>
      <c r="AD36" s="128"/>
      <c r="AE36" s="23"/>
      <c r="AF36" s="127"/>
      <c r="AG36" s="10"/>
      <c r="AH36" s="128"/>
      <c r="AI36" s="23"/>
      <c r="AJ36" s="23"/>
      <c r="AK36" s="10"/>
      <c r="AL36" s="128"/>
      <c r="AM36" s="23"/>
      <c r="AN36" s="23"/>
      <c r="AO36" s="10"/>
      <c r="AP36" s="128"/>
      <c r="AQ36" s="23"/>
      <c r="AR36" s="23"/>
      <c r="AS36" s="10"/>
      <c r="AT36" s="8"/>
      <c r="AU36" s="7"/>
      <c r="AV36" s="33"/>
      <c r="AW36" s="7"/>
      <c r="AX36" s="8"/>
      <c r="AY36" s="7"/>
      <c r="AZ36" s="11"/>
      <c r="BA36" s="12"/>
      <c r="BB36" s="13"/>
      <c r="BC36" s="12"/>
      <c r="BD36" s="11"/>
      <c r="BE36" s="12"/>
      <c r="BF36" s="13"/>
      <c r="BG36" s="12"/>
      <c r="BH36" s="11"/>
      <c r="BI36" s="12"/>
      <c r="BJ36" s="13"/>
      <c r="BK36" s="12"/>
      <c r="BL36" s="11"/>
      <c r="BM36" s="12"/>
      <c r="BN36" s="13"/>
      <c r="BO36" s="12"/>
      <c r="BP36" s="11"/>
      <c r="BQ36" s="12"/>
      <c r="BR36" s="13"/>
      <c r="BS36" s="12"/>
      <c r="BT36" s="11"/>
      <c r="BU36" s="12"/>
      <c r="BV36" s="13"/>
      <c r="BW36" s="12"/>
      <c r="BX36" s="11"/>
      <c r="BY36" s="12"/>
      <c r="BZ36" s="13"/>
      <c r="CA36" s="12"/>
      <c r="CB36" s="13"/>
      <c r="CC36" s="12"/>
      <c r="CD36" s="11"/>
      <c r="CE36" s="12"/>
      <c r="CF36" s="86"/>
    </row>
    <row r="37" spans="1:84" s="14" customFormat="1" ht="47.25" hidden="1" x14ac:dyDescent="0.25">
      <c r="A37" s="1"/>
      <c r="B37" s="423"/>
      <c r="C37" s="152"/>
      <c r="D37" s="152"/>
      <c r="E37" s="152"/>
      <c r="F37" s="12"/>
      <c r="G37" s="91" t="s">
        <v>299</v>
      </c>
      <c r="H37" s="20" t="s">
        <v>300</v>
      </c>
      <c r="I37" s="3" t="s">
        <v>301</v>
      </c>
      <c r="J37" s="4" t="s">
        <v>302</v>
      </c>
      <c r="K37" s="4" t="s">
        <v>303</v>
      </c>
      <c r="L37" s="28" t="s">
        <v>304</v>
      </c>
      <c r="M37" s="5">
        <v>43101</v>
      </c>
      <c r="N37" s="5">
        <v>44561</v>
      </c>
      <c r="O37" s="6" t="s">
        <v>305</v>
      </c>
      <c r="P37" s="6" t="s">
        <v>306</v>
      </c>
      <c r="Q37" s="6" t="s">
        <v>307</v>
      </c>
      <c r="R37" s="29">
        <v>80869</v>
      </c>
      <c r="S37" s="30">
        <v>2017</v>
      </c>
      <c r="U37" s="139">
        <v>171600</v>
      </c>
      <c r="V37" s="139">
        <v>257400</v>
      </c>
      <c r="W37" s="139">
        <v>343200</v>
      </c>
      <c r="X37" s="139">
        <v>429000</v>
      </c>
      <c r="Y37" s="125">
        <v>429000</v>
      </c>
      <c r="AA37" s="140">
        <v>2259</v>
      </c>
      <c r="AB37" s="140">
        <v>2327</v>
      </c>
      <c r="AC37" s="140">
        <v>2397</v>
      </c>
      <c r="AD37" s="140">
        <v>2469</v>
      </c>
      <c r="AE37" s="23">
        <v>11582</v>
      </c>
      <c r="AF37" s="140"/>
      <c r="AG37" s="10"/>
      <c r="AJ37" s="23">
        <v>2327</v>
      </c>
      <c r="AK37" s="10"/>
      <c r="AL37" s="140"/>
      <c r="AM37" s="10"/>
      <c r="AN37" s="23">
        <v>6716</v>
      </c>
      <c r="AO37" s="10"/>
      <c r="AP37" s="140"/>
      <c r="AQ37" s="10"/>
      <c r="AR37" s="23"/>
      <c r="AS37" s="10"/>
      <c r="AT37" s="140"/>
      <c r="AU37" s="10"/>
      <c r="AV37" s="23"/>
      <c r="AW37" s="10"/>
    </row>
    <row r="38" spans="1:84" s="14" customFormat="1" ht="94.5" hidden="1" x14ac:dyDescent="0.25">
      <c r="A38" s="1"/>
      <c r="B38" s="423"/>
      <c r="C38" s="152"/>
      <c r="D38" s="152"/>
      <c r="E38" s="152"/>
      <c r="F38" s="12"/>
      <c r="G38" s="91" t="s">
        <v>299</v>
      </c>
      <c r="H38" s="20" t="s">
        <v>308</v>
      </c>
      <c r="I38" s="3" t="s">
        <v>301</v>
      </c>
      <c r="J38" s="4" t="s">
        <v>309</v>
      </c>
      <c r="K38" s="4" t="s">
        <v>310</v>
      </c>
      <c r="L38" s="28" t="s">
        <v>311</v>
      </c>
      <c r="M38" s="5">
        <v>43101</v>
      </c>
      <c r="N38" s="5">
        <v>44561</v>
      </c>
      <c r="O38" s="6" t="s">
        <v>305</v>
      </c>
      <c r="P38" s="6" t="s">
        <v>312</v>
      </c>
      <c r="Q38" s="6" t="s">
        <v>313</v>
      </c>
      <c r="R38" s="29">
        <v>98</v>
      </c>
      <c r="S38" s="30">
        <v>2017</v>
      </c>
      <c r="U38" s="139">
        <v>174</v>
      </c>
      <c r="V38" s="139">
        <v>314</v>
      </c>
      <c r="W38" s="139">
        <v>454</v>
      </c>
      <c r="X38" s="139">
        <v>594</v>
      </c>
      <c r="Y38" s="125">
        <v>594</v>
      </c>
      <c r="AA38" s="140">
        <v>2060</v>
      </c>
      <c r="AB38" s="140">
        <v>2121</v>
      </c>
      <c r="AC38" s="140">
        <v>2185</v>
      </c>
      <c r="AD38" s="140">
        <v>2251</v>
      </c>
      <c r="AE38" s="23">
        <v>10617</v>
      </c>
      <c r="AF38" s="140"/>
      <c r="AG38" s="10"/>
      <c r="AJ38" s="23">
        <v>2121</v>
      </c>
      <c r="AK38" s="10"/>
      <c r="AL38" s="140"/>
      <c r="AM38" s="10"/>
      <c r="AN38" s="23"/>
      <c r="AO38" s="10"/>
      <c r="AP38" s="140"/>
      <c r="AQ38" s="10"/>
      <c r="AR38" s="23"/>
      <c r="AS38" s="10"/>
      <c r="AT38" s="140"/>
      <c r="AU38" s="10"/>
      <c r="AV38" s="23"/>
      <c r="AW38" s="10"/>
    </row>
    <row r="39" spans="1:84" s="14" customFormat="1" ht="108.75" hidden="1" customHeight="1" x14ac:dyDescent="0.25">
      <c r="B39" s="423"/>
      <c r="C39" s="152"/>
      <c r="D39" s="152"/>
      <c r="E39" s="152"/>
      <c r="F39" s="12"/>
      <c r="G39" s="91" t="s">
        <v>299</v>
      </c>
      <c r="H39" s="20" t="s">
        <v>314</v>
      </c>
      <c r="I39" s="3" t="s">
        <v>301</v>
      </c>
      <c r="J39" s="4" t="s">
        <v>315</v>
      </c>
      <c r="K39" s="4" t="s">
        <v>316</v>
      </c>
      <c r="L39" s="28" t="s">
        <v>317</v>
      </c>
      <c r="M39" s="5">
        <v>43101</v>
      </c>
      <c r="N39" s="5">
        <v>44561</v>
      </c>
      <c r="O39" s="6" t="s">
        <v>305</v>
      </c>
      <c r="P39" s="6" t="s">
        <v>318</v>
      </c>
      <c r="Q39" s="6" t="s">
        <v>319</v>
      </c>
      <c r="R39" s="29">
        <v>0</v>
      </c>
      <c r="S39" s="30">
        <v>2017</v>
      </c>
      <c r="U39" s="139">
        <v>4017.8775000000001</v>
      </c>
      <c r="V39" s="139">
        <v>6117.6638249999996</v>
      </c>
      <c r="W39" s="139">
        <v>8280.4437397500005</v>
      </c>
      <c r="X39" s="139">
        <v>10508.107051942499</v>
      </c>
      <c r="Y39" s="125">
        <v>10508.107051942499</v>
      </c>
      <c r="AA39" s="140">
        <v>428111.77500000002</v>
      </c>
      <c r="AB39" s="140">
        <v>463002.8846625</v>
      </c>
      <c r="AC39" s="140">
        <v>500737.619762494</v>
      </c>
      <c r="AD39" s="140">
        <v>541547.73577313696</v>
      </c>
      <c r="AE39" s="23">
        <v>2329250.0151981311</v>
      </c>
      <c r="AF39" s="140"/>
      <c r="AG39" s="10"/>
      <c r="AJ39" s="23">
        <v>463002.8846625</v>
      </c>
      <c r="AK39" s="10"/>
      <c r="AL39" s="140"/>
      <c r="AM39" s="10"/>
      <c r="AN39" s="23"/>
      <c r="AO39" s="10"/>
      <c r="AP39" s="140"/>
      <c r="AQ39" s="10"/>
      <c r="AR39" s="23"/>
      <c r="AS39" s="10"/>
      <c r="AT39" s="140"/>
      <c r="AU39" s="10"/>
      <c r="AV39" s="23"/>
      <c r="AW39" s="10"/>
    </row>
    <row r="40" spans="1:84" s="14" customFormat="1" ht="78.75" hidden="1" x14ac:dyDescent="0.25">
      <c r="B40" s="423"/>
      <c r="C40" s="152"/>
      <c r="D40" s="152"/>
      <c r="E40" s="152"/>
      <c r="F40" s="12"/>
      <c r="G40" s="91" t="s">
        <v>299</v>
      </c>
      <c r="H40" s="20" t="s">
        <v>320</v>
      </c>
      <c r="I40" s="3" t="s">
        <v>301</v>
      </c>
      <c r="J40" s="4" t="s">
        <v>321</v>
      </c>
      <c r="K40" s="4" t="s">
        <v>322</v>
      </c>
      <c r="L40" s="4" t="s">
        <v>323</v>
      </c>
      <c r="M40" s="5">
        <v>43101</v>
      </c>
      <c r="N40" s="5">
        <v>44561</v>
      </c>
      <c r="O40" s="6" t="s">
        <v>305</v>
      </c>
      <c r="P40" s="6" t="s">
        <v>324</v>
      </c>
      <c r="Q40" s="6" t="s">
        <v>325</v>
      </c>
      <c r="R40" s="21">
        <v>231214</v>
      </c>
      <c r="S40" s="30">
        <v>2017</v>
      </c>
      <c r="U40" s="29">
        <v>462428</v>
      </c>
      <c r="V40" s="29">
        <v>693642</v>
      </c>
      <c r="W40" s="29">
        <v>924856</v>
      </c>
      <c r="X40" s="29">
        <v>1156070</v>
      </c>
      <c r="Y40" s="29">
        <v>1156070</v>
      </c>
      <c r="AA40" s="23">
        <v>47082</v>
      </c>
      <c r="AB40" s="23">
        <v>48494</v>
      </c>
      <c r="AC40" s="23">
        <v>49948</v>
      </c>
      <c r="AD40" s="23">
        <v>51446</v>
      </c>
      <c r="AE40" s="23">
        <v>242681</v>
      </c>
      <c r="AF40" s="23"/>
      <c r="AG40" s="10"/>
      <c r="AJ40" s="23">
        <v>48494</v>
      </c>
      <c r="AK40" s="10"/>
      <c r="AL40" s="23"/>
      <c r="AM40" s="10"/>
      <c r="AN40" s="23">
        <v>141287</v>
      </c>
      <c r="AO40" s="10"/>
      <c r="AP40" s="23"/>
      <c r="AQ40" s="10"/>
      <c r="AR40" s="23"/>
      <c r="AS40" s="10"/>
      <c r="AT40" s="23"/>
      <c r="AU40" s="10"/>
      <c r="AV40" s="23"/>
      <c r="AW40" s="10"/>
    </row>
    <row r="41" spans="1:84" s="178" customFormat="1" ht="66" hidden="1" x14ac:dyDescent="0.25">
      <c r="A41" s="172"/>
      <c r="B41" s="423"/>
      <c r="C41" s="216" t="s">
        <v>66</v>
      </c>
      <c r="D41" s="332" t="s">
        <v>195</v>
      </c>
      <c r="E41" s="216">
        <v>2017011000283</v>
      </c>
      <c r="F41" s="213"/>
      <c r="G41" s="200" t="s">
        <v>299</v>
      </c>
      <c r="H41" s="217" t="s">
        <v>326</v>
      </c>
      <c r="I41" s="202" t="s">
        <v>197</v>
      </c>
      <c r="J41" s="205" t="s">
        <v>207</v>
      </c>
      <c r="K41" s="205" t="s">
        <v>208</v>
      </c>
      <c r="L41" s="263" t="s">
        <v>209</v>
      </c>
      <c r="M41" s="204">
        <v>43101</v>
      </c>
      <c r="N41" s="204">
        <v>44561</v>
      </c>
      <c r="O41" s="205" t="s">
        <v>217</v>
      </c>
      <c r="P41" s="205" t="s">
        <v>327</v>
      </c>
      <c r="Q41" s="205" t="s">
        <v>328</v>
      </c>
      <c r="R41" s="210">
        <v>2000</v>
      </c>
      <c r="S41" s="210">
        <v>2017</v>
      </c>
      <c r="U41" s="262">
        <v>400</v>
      </c>
      <c r="V41" s="262">
        <v>400</v>
      </c>
      <c r="W41" s="262">
        <v>400</v>
      </c>
      <c r="X41" s="262">
        <v>400</v>
      </c>
      <c r="Y41" s="262">
        <v>1600</v>
      </c>
      <c r="AA41" s="210">
        <v>313</v>
      </c>
      <c r="AB41" s="210">
        <v>322</v>
      </c>
      <c r="AC41" s="210">
        <v>322</v>
      </c>
      <c r="AD41" s="210">
        <v>342</v>
      </c>
      <c r="AE41" s="210">
        <f>AA41+AB41+AC41+AD41</f>
        <v>1299</v>
      </c>
      <c r="AJ41" s="344" t="s">
        <v>204</v>
      </c>
      <c r="AK41" s="234" t="s">
        <v>212</v>
      </c>
      <c r="AL41" s="233"/>
      <c r="AM41" s="234"/>
      <c r="AN41" s="344" t="s">
        <v>204</v>
      </c>
      <c r="AO41" s="234" t="s">
        <v>212</v>
      </c>
      <c r="AP41" s="233"/>
      <c r="AQ41" s="234"/>
      <c r="AR41" s="344" t="s">
        <v>204</v>
      </c>
      <c r="AS41" s="234" t="s">
        <v>212</v>
      </c>
      <c r="AT41" s="233"/>
      <c r="AU41" s="234"/>
      <c r="AV41" s="344" t="s">
        <v>204</v>
      </c>
      <c r="AW41" s="234" t="s">
        <v>212</v>
      </c>
      <c r="AX41" s="233"/>
      <c r="AY41" s="234"/>
      <c r="AZ41" s="213"/>
      <c r="BA41" s="164"/>
      <c r="BB41" s="206"/>
      <c r="BC41" s="210"/>
      <c r="BD41" s="206"/>
      <c r="BE41" s="212"/>
      <c r="BF41" s="213"/>
      <c r="BG41" s="214"/>
      <c r="BH41" s="213"/>
      <c r="BI41" s="212"/>
      <c r="BJ41" s="213"/>
      <c r="BK41" s="214"/>
      <c r="BL41" s="212"/>
      <c r="BM41" s="213"/>
      <c r="BN41" s="214"/>
      <c r="BO41" s="213"/>
      <c r="BP41" s="212"/>
      <c r="BQ41" s="213"/>
      <c r="BR41" s="214"/>
      <c r="BS41" s="213"/>
      <c r="BT41" s="212"/>
      <c r="BU41" s="213"/>
      <c r="BV41" s="214"/>
      <c r="BW41" s="213"/>
      <c r="BX41" s="212"/>
      <c r="BY41" s="213"/>
      <c r="BZ41" s="214"/>
      <c r="CA41" s="213"/>
      <c r="CB41" s="214"/>
      <c r="CC41" s="213"/>
      <c r="CD41" s="212"/>
      <c r="CE41" s="213"/>
      <c r="CF41" s="236"/>
    </row>
    <row r="42" spans="1:84" s="178" customFormat="1" ht="82.5" hidden="1" x14ac:dyDescent="0.25">
      <c r="A42" s="172"/>
      <c r="B42" s="423"/>
      <c r="C42" s="216" t="s">
        <v>66</v>
      </c>
      <c r="D42" s="216" t="s">
        <v>81</v>
      </c>
      <c r="E42" s="216">
        <v>2015011000106</v>
      </c>
      <c r="F42" s="213"/>
      <c r="G42" s="200" t="s">
        <v>299</v>
      </c>
      <c r="H42" s="217" t="s">
        <v>329</v>
      </c>
      <c r="I42" s="202" t="s">
        <v>159</v>
      </c>
      <c r="J42" s="202" t="s">
        <v>175</v>
      </c>
      <c r="K42" s="202" t="s">
        <v>176</v>
      </c>
      <c r="L42" s="203" t="s">
        <v>177</v>
      </c>
      <c r="M42" s="204">
        <v>43132</v>
      </c>
      <c r="N42" s="204">
        <v>44561</v>
      </c>
      <c r="O42" s="205" t="s">
        <v>93</v>
      </c>
      <c r="P42" s="205" t="s">
        <v>330</v>
      </c>
      <c r="Q42" s="205" t="s">
        <v>331</v>
      </c>
      <c r="R42" s="206">
        <v>4</v>
      </c>
      <c r="S42" s="262">
        <v>2017</v>
      </c>
      <c r="U42" s="208">
        <v>4</v>
      </c>
      <c r="V42" s="208">
        <v>2</v>
      </c>
      <c r="W42" s="208">
        <v>2</v>
      </c>
      <c r="X42" s="208">
        <v>2</v>
      </c>
      <c r="Y42" s="208">
        <f>SUM(U42:X42)+R42</f>
        <v>14</v>
      </c>
      <c r="Z42" s="210">
        <v>140000000</v>
      </c>
      <c r="AA42" s="210">
        <v>140000000</v>
      </c>
      <c r="AB42" s="210">
        <v>70000000</v>
      </c>
      <c r="AC42" s="210">
        <v>70000000</v>
      </c>
      <c r="AD42" s="210">
        <v>70000000</v>
      </c>
      <c r="AE42" s="210">
        <f>(Z42+AA42+AB42+AC42+AD42)</f>
        <v>490000000</v>
      </c>
      <c r="AF42" s="210">
        <v>140000000</v>
      </c>
      <c r="AG42" s="206" t="s">
        <v>180</v>
      </c>
      <c r="AH42" s="210"/>
      <c r="AI42" s="206"/>
      <c r="AJ42" s="210">
        <v>140000000</v>
      </c>
      <c r="AK42" s="206" t="s">
        <v>180</v>
      </c>
      <c r="AL42" s="210"/>
      <c r="AM42" s="206"/>
      <c r="AN42" s="210">
        <v>70000000</v>
      </c>
      <c r="AO42" s="206" t="s">
        <v>180</v>
      </c>
      <c r="AP42" s="210"/>
      <c r="AQ42" s="206"/>
      <c r="AR42" s="210">
        <v>70000000</v>
      </c>
      <c r="AS42" s="206" t="s">
        <v>180</v>
      </c>
      <c r="AT42" s="210"/>
      <c r="AU42" s="206"/>
      <c r="AV42" s="210">
        <v>70000000</v>
      </c>
      <c r="AW42" s="206" t="s">
        <v>180</v>
      </c>
      <c r="AX42" s="210"/>
      <c r="AY42" s="206"/>
      <c r="AZ42" s="212"/>
      <c r="BA42" s="213"/>
      <c r="BB42" s="214"/>
      <c r="BC42" s="213"/>
      <c r="BD42" s="212"/>
      <c r="BE42" s="213"/>
      <c r="BF42" s="214"/>
      <c r="BG42" s="213"/>
      <c r="BH42" s="212"/>
      <c r="BI42" s="213"/>
      <c r="BJ42" s="214"/>
      <c r="BK42" s="213"/>
      <c r="BL42" s="212"/>
      <c r="BM42" s="213"/>
      <c r="BN42" s="214"/>
      <c r="BO42" s="213"/>
      <c r="BP42" s="212"/>
      <c r="BQ42" s="213"/>
      <c r="BR42" s="214"/>
      <c r="BS42" s="213"/>
      <c r="BT42" s="212"/>
      <c r="BU42" s="213"/>
      <c r="BV42" s="214"/>
      <c r="BW42" s="213"/>
      <c r="BX42" s="212"/>
      <c r="BY42" s="213"/>
      <c r="BZ42" s="214"/>
      <c r="CA42" s="213"/>
      <c r="CB42" s="214"/>
      <c r="CC42" s="213"/>
      <c r="CD42" s="212"/>
      <c r="CE42" s="213"/>
      <c r="CF42" s="236"/>
    </row>
    <row r="43" spans="1:84" s="178" customFormat="1" ht="231" hidden="1" x14ac:dyDescent="0.25">
      <c r="A43" s="172"/>
      <c r="B43" s="423"/>
      <c r="C43" s="216" t="s">
        <v>66</v>
      </c>
      <c r="D43" s="332" t="s">
        <v>195</v>
      </c>
      <c r="E43" s="216">
        <v>2017011000283</v>
      </c>
      <c r="F43" s="213"/>
      <c r="G43" s="281" t="s">
        <v>299</v>
      </c>
      <c r="H43" s="278" t="s">
        <v>332</v>
      </c>
      <c r="I43" s="267" t="s">
        <v>237</v>
      </c>
      <c r="J43" s="267" t="s">
        <v>238</v>
      </c>
      <c r="K43" s="267" t="s">
        <v>239</v>
      </c>
      <c r="L43" s="268" t="s">
        <v>240</v>
      </c>
      <c r="M43" s="269">
        <v>42736</v>
      </c>
      <c r="N43" s="269">
        <v>44561</v>
      </c>
      <c r="O43" s="270" t="s">
        <v>93</v>
      </c>
      <c r="P43" s="270" t="s">
        <v>333</v>
      </c>
      <c r="Q43" s="267" t="s">
        <v>334</v>
      </c>
      <c r="R43" s="266">
        <v>259</v>
      </c>
      <c r="S43" s="168">
        <v>2017</v>
      </c>
      <c r="U43" s="168">
        <v>400</v>
      </c>
      <c r="V43" s="168">
        <v>400</v>
      </c>
      <c r="W43" s="168">
        <v>400</v>
      </c>
      <c r="X43" s="168">
        <v>400</v>
      </c>
      <c r="Y43" s="271">
        <f>R43+U43+V43+W43+X43</f>
        <v>1859</v>
      </c>
      <c r="AA43" s="211">
        <v>750</v>
      </c>
      <c r="AB43" s="211">
        <v>780</v>
      </c>
      <c r="AC43" s="211">
        <v>811</v>
      </c>
      <c r="AD43" s="211">
        <v>844</v>
      </c>
      <c r="AE43" s="211">
        <f>SUM(AA43:AD43)</f>
        <v>3185</v>
      </c>
      <c r="AJ43" s="211">
        <v>250</v>
      </c>
      <c r="AK43" s="206" t="s">
        <v>243</v>
      </c>
      <c r="AL43" s="211">
        <v>500</v>
      </c>
      <c r="AM43" s="206" t="s">
        <v>244</v>
      </c>
      <c r="AN43" s="211">
        <v>260</v>
      </c>
      <c r="AO43" s="206" t="s">
        <v>243</v>
      </c>
      <c r="AP43" s="211">
        <v>520</v>
      </c>
      <c r="AQ43" s="206" t="s">
        <v>244</v>
      </c>
      <c r="AR43" s="211">
        <v>270</v>
      </c>
      <c r="AS43" s="206" t="s">
        <v>243</v>
      </c>
      <c r="AT43" s="211">
        <v>541</v>
      </c>
      <c r="AU43" s="206" t="s">
        <v>244</v>
      </c>
      <c r="AV43" s="211">
        <v>281</v>
      </c>
      <c r="AW43" s="206" t="s">
        <v>243</v>
      </c>
      <c r="AX43" s="211">
        <v>562</v>
      </c>
      <c r="AY43" s="206" t="s">
        <v>244</v>
      </c>
      <c r="AZ43" s="211"/>
      <c r="BA43" s="206" t="s">
        <v>244</v>
      </c>
      <c r="BB43" s="210">
        <v>573</v>
      </c>
      <c r="BC43" s="206" t="s">
        <v>243</v>
      </c>
      <c r="BD43" s="211"/>
      <c r="BE43" s="206" t="s">
        <v>244</v>
      </c>
      <c r="BF43" s="214"/>
      <c r="BG43" s="213"/>
      <c r="BH43" s="214"/>
      <c r="BI43" s="213"/>
      <c r="BJ43" s="214"/>
      <c r="BK43" s="213"/>
      <c r="BL43" s="214"/>
      <c r="BM43" s="213"/>
      <c r="BN43" s="214"/>
      <c r="BO43" s="213"/>
      <c r="BP43" s="212"/>
      <c r="BQ43" s="213"/>
      <c r="BR43" s="214"/>
      <c r="BS43" s="213"/>
      <c r="BT43" s="212"/>
      <c r="BU43" s="213"/>
      <c r="BV43" s="214"/>
      <c r="BW43" s="213"/>
      <c r="BX43" s="212"/>
      <c r="BY43" s="213"/>
      <c r="BZ43" s="214"/>
      <c r="CA43" s="213"/>
      <c r="CB43" s="214"/>
      <c r="CC43" s="213"/>
      <c r="CD43" s="214"/>
      <c r="CE43" s="213"/>
      <c r="CF43" s="236"/>
    </row>
    <row r="44" spans="1:84" s="178" customFormat="1" ht="82.5" hidden="1" x14ac:dyDescent="0.25">
      <c r="B44" s="423"/>
      <c r="C44" s="332" t="s">
        <v>66</v>
      </c>
      <c r="D44" s="332" t="s">
        <v>335</v>
      </c>
      <c r="E44" s="332" t="s">
        <v>68</v>
      </c>
      <c r="F44" s="213"/>
      <c r="G44" s="200" t="s">
        <v>299</v>
      </c>
      <c r="H44" s="282" t="s">
        <v>336</v>
      </c>
      <c r="I44" s="202" t="s">
        <v>112</v>
      </c>
      <c r="J44" s="202" t="s">
        <v>337</v>
      </c>
      <c r="K44" s="202" t="s">
        <v>114</v>
      </c>
      <c r="L44" s="203" t="s">
        <v>115</v>
      </c>
      <c r="M44" s="204">
        <v>43101</v>
      </c>
      <c r="N44" s="204">
        <v>44561</v>
      </c>
      <c r="O44" s="202"/>
      <c r="P44" s="205" t="s">
        <v>338</v>
      </c>
      <c r="Q44" s="202" t="s">
        <v>339</v>
      </c>
      <c r="R44" s="283">
        <v>272551</v>
      </c>
      <c r="S44" s="283">
        <v>2017</v>
      </c>
      <c r="U44" s="283">
        <v>55800</v>
      </c>
      <c r="V44" s="283">
        <v>55800</v>
      </c>
      <c r="W44" s="283">
        <v>55800</v>
      </c>
      <c r="X44" s="283">
        <v>55800</v>
      </c>
      <c r="Y44" s="283">
        <f>SUM(U44:X44)</f>
        <v>223200</v>
      </c>
      <c r="AA44" s="165" t="s">
        <v>340</v>
      </c>
      <c r="AB44" s="226">
        <v>12400000000</v>
      </c>
      <c r="AC44" s="226">
        <v>12400000000</v>
      </c>
      <c r="AD44" s="226">
        <v>12400000000</v>
      </c>
      <c r="AE44" s="226">
        <v>12400000000</v>
      </c>
      <c r="AJ44" s="226">
        <v>49600000000</v>
      </c>
      <c r="AK44" s="226">
        <v>12400000000</v>
      </c>
      <c r="AL44" s="166" t="s">
        <v>341</v>
      </c>
      <c r="AM44" s="225" t="s">
        <v>194</v>
      </c>
      <c r="AN44" s="284">
        <v>12400000000</v>
      </c>
      <c r="AO44" s="218" t="s">
        <v>342</v>
      </c>
      <c r="AP44" s="225" t="s">
        <v>194</v>
      </c>
      <c r="AQ44" s="225" t="s">
        <v>194</v>
      </c>
      <c r="AR44" s="284">
        <v>12400000000</v>
      </c>
      <c r="AS44" s="218" t="s">
        <v>342</v>
      </c>
      <c r="AT44" s="225" t="s">
        <v>194</v>
      </c>
      <c r="AU44" s="225" t="s">
        <v>194</v>
      </c>
      <c r="AV44" s="284">
        <v>12400000000</v>
      </c>
      <c r="AW44" s="218" t="s">
        <v>342</v>
      </c>
      <c r="AX44" s="225" t="s">
        <v>194</v>
      </c>
      <c r="AY44" s="225" t="s">
        <v>194</v>
      </c>
      <c r="AZ44" s="214"/>
      <c r="BA44" s="213"/>
      <c r="BB44" s="214"/>
      <c r="BC44" s="213"/>
      <c r="BD44" s="214"/>
      <c r="BE44" s="213"/>
      <c r="BF44" s="214"/>
      <c r="BG44" s="213"/>
      <c r="BH44" s="214"/>
      <c r="BI44" s="213"/>
      <c r="BJ44" s="214"/>
      <c r="BK44" s="213"/>
      <c r="BL44" s="214"/>
      <c r="BM44" s="213"/>
      <c r="BN44" s="214"/>
      <c r="BO44" s="213"/>
      <c r="BP44" s="212"/>
      <c r="BQ44" s="213"/>
      <c r="BR44" s="214"/>
      <c r="BS44" s="213"/>
      <c r="BT44" s="212"/>
      <c r="BU44" s="213"/>
      <c r="BV44" s="214"/>
      <c r="BW44" s="213"/>
      <c r="BX44" s="212"/>
      <c r="BY44" s="213"/>
      <c r="BZ44" s="214"/>
      <c r="CA44" s="213"/>
      <c r="CB44" s="214"/>
      <c r="CC44" s="213"/>
      <c r="CD44" s="214"/>
      <c r="CE44" s="213"/>
      <c r="CF44" s="236"/>
    </row>
    <row r="45" spans="1:84" s="178" customFormat="1" ht="66" hidden="1" x14ac:dyDescent="0.25">
      <c r="B45" s="423"/>
      <c r="C45" s="332" t="s">
        <v>66</v>
      </c>
      <c r="D45" s="332" t="s">
        <v>343</v>
      </c>
      <c r="E45" s="332" t="s">
        <v>68</v>
      </c>
      <c r="F45" s="213"/>
      <c r="G45" s="200" t="s">
        <v>299</v>
      </c>
      <c r="H45" s="282" t="s">
        <v>344</v>
      </c>
      <c r="I45" s="202" t="s">
        <v>112</v>
      </c>
      <c r="J45" s="202" t="s">
        <v>345</v>
      </c>
      <c r="K45" s="202" t="s">
        <v>114</v>
      </c>
      <c r="L45" s="203" t="s">
        <v>115</v>
      </c>
      <c r="M45" s="204">
        <v>43101</v>
      </c>
      <c r="N45" s="204">
        <v>44561</v>
      </c>
      <c r="O45" s="202"/>
      <c r="P45" s="205" t="s">
        <v>346</v>
      </c>
      <c r="Q45" s="202" t="s">
        <v>347</v>
      </c>
      <c r="R45" s="285">
        <v>32079</v>
      </c>
      <c r="S45" s="285">
        <v>2016</v>
      </c>
      <c r="U45" s="286">
        <v>33683</v>
      </c>
      <c r="V45" s="286">
        <v>35367</v>
      </c>
      <c r="W45" s="286">
        <v>37135</v>
      </c>
      <c r="X45" s="286">
        <v>38992</v>
      </c>
      <c r="Y45" s="286">
        <v>38992</v>
      </c>
      <c r="AA45" s="225" t="s">
        <v>194</v>
      </c>
      <c r="AB45" s="225" t="s">
        <v>194</v>
      </c>
      <c r="AC45" s="225" t="s">
        <v>194</v>
      </c>
      <c r="AD45" s="225" t="s">
        <v>194</v>
      </c>
      <c r="AE45" s="225" t="s">
        <v>194</v>
      </c>
      <c r="AJ45" s="355" t="s">
        <v>194</v>
      </c>
      <c r="AK45" s="355" t="s">
        <v>194</v>
      </c>
      <c r="AL45" s="355" t="s">
        <v>194</v>
      </c>
      <c r="AM45" s="355" t="s">
        <v>194</v>
      </c>
      <c r="AN45" s="355" t="s">
        <v>194</v>
      </c>
      <c r="AO45" s="355" t="s">
        <v>194</v>
      </c>
      <c r="AP45" s="355" t="s">
        <v>194</v>
      </c>
      <c r="AQ45" s="355" t="s">
        <v>194</v>
      </c>
      <c r="AR45" s="355" t="s">
        <v>194</v>
      </c>
      <c r="AS45" s="355" t="s">
        <v>194</v>
      </c>
      <c r="AT45" s="355" t="s">
        <v>194</v>
      </c>
      <c r="AU45" s="355" t="s">
        <v>194</v>
      </c>
      <c r="AV45" s="355" t="s">
        <v>194</v>
      </c>
      <c r="AW45" s="355" t="s">
        <v>194</v>
      </c>
      <c r="AX45" s="355" t="s">
        <v>194</v>
      </c>
      <c r="AY45" s="355" t="s">
        <v>194</v>
      </c>
      <c r="AZ45" s="214"/>
      <c r="BA45" s="213"/>
      <c r="BB45" s="214"/>
      <c r="BC45" s="213"/>
      <c r="BD45" s="214"/>
      <c r="BE45" s="213"/>
      <c r="BF45" s="214"/>
      <c r="BG45" s="213"/>
      <c r="BH45" s="214"/>
      <c r="BI45" s="213"/>
      <c r="BJ45" s="214"/>
      <c r="BK45" s="213"/>
      <c r="BL45" s="214"/>
      <c r="BM45" s="213"/>
      <c r="BN45" s="214"/>
      <c r="BO45" s="213"/>
      <c r="BP45" s="212"/>
      <c r="BQ45" s="213"/>
      <c r="BR45" s="214"/>
      <c r="BS45" s="213"/>
      <c r="BT45" s="212"/>
      <c r="BU45" s="213"/>
      <c r="BV45" s="214"/>
      <c r="BW45" s="213"/>
      <c r="BX45" s="212"/>
      <c r="BY45" s="213"/>
      <c r="BZ45" s="214"/>
      <c r="CA45" s="213"/>
      <c r="CB45" s="214"/>
      <c r="CC45" s="213"/>
      <c r="CD45" s="214"/>
      <c r="CE45" s="213"/>
      <c r="CF45" s="236"/>
    </row>
    <row r="46" spans="1:84" s="14" customFormat="1" ht="110.25" hidden="1" x14ac:dyDescent="0.25">
      <c r="B46" s="423"/>
      <c r="C46" s="152"/>
      <c r="D46" s="152"/>
      <c r="E46" s="152"/>
      <c r="F46" s="12"/>
      <c r="G46" s="91" t="s">
        <v>299</v>
      </c>
      <c r="H46" s="45" t="s">
        <v>348</v>
      </c>
      <c r="I46" s="3" t="s">
        <v>349</v>
      </c>
      <c r="J46" s="97"/>
      <c r="K46" s="101" t="s">
        <v>350</v>
      </c>
      <c r="L46" s="101" t="s">
        <v>351</v>
      </c>
      <c r="M46" s="35">
        <v>43101</v>
      </c>
      <c r="N46" s="35">
        <v>44561</v>
      </c>
      <c r="O46" s="37" t="s">
        <v>75</v>
      </c>
      <c r="P46" s="102" t="s">
        <v>352</v>
      </c>
      <c r="Q46" s="26" t="s">
        <v>353</v>
      </c>
      <c r="R46" s="103">
        <v>13182</v>
      </c>
      <c r="S46" s="103">
        <v>2016</v>
      </c>
      <c r="U46" s="103">
        <v>800</v>
      </c>
      <c r="V46" s="103">
        <v>1200</v>
      </c>
      <c r="W46" s="103">
        <v>1600</v>
      </c>
      <c r="X46" s="103">
        <v>2000</v>
      </c>
      <c r="Y46" s="104">
        <v>2000</v>
      </c>
      <c r="Z46" s="105"/>
      <c r="AA46" s="105"/>
      <c r="AB46" s="105"/>
      <c r="AC46" s="24"/>
      <c r="AD46" s="106"/>
      <c r="AE46" s="15"/>
      <c r="AF46" s="106"/>
      <c r="AG46" s="15"/>
      <c r="AH46" s="106"/>
      <c r="AI46" s="15"/>
      <c r="AJ46" s="25"/>
      <c r="AK46" s="10"/>
      <c r="AL46" s="23"/>
      <c r="AM46" s="10"/>
      <c r="AN46" s="17"/>
      <c r="AO46" s="10"/>
      <c r="AP46" s="23"/>
      <c r="AQ46" s="10"/>
      <c r="AR46" s="17"/>
      <c r="AS46" s="10"/>
      <c r="AT46" s="7"/>
      <c r="AU46" s="8"/>
      <c r="AV46" s="7"/>
      <c r="AW46" s="9"/>
      <c r="AX46" s="7"/>
      <c r="AY46" s="8"/>
      <c r="AZ46" s="7"/>
      <c r="BA46" s="9"/>
      <c r="BB46" s="7"/>
      <c r="BC46" s="13"/>
      <c r="BD46" s="12"/>
      <c r="BE46" s="13"/>
      <c r="BF46" s="12"/>
      <c r="BG46" s="13"/>
      <c r="BH46" s="12"/>
      <c r="BI46" s="13"/>
      <c r="BJ46" s="12"/>
      <c r="BK46" s="13"/>
      <c r="BL46" s="12"/>
      <c r="BM46" s="13"/>
      <c r="BN46" s="12"/>
      <c r="BO46" s="13"/>
      <c r="BP46" s="12"/>
      <c r="BQ46" s="13"/>
      <c r="BR46" s="12"/>
      <c r="BS46" s="11"/>
      <c r="BT46" s="12"/>
      <c r="BU46" s="13"/>
      <c r="BV46" s="12"/>
      <c r="BW46" s="11"/>
      <c r="BX46" s="12"/>
      <c r="BY46" s="13"/>
      <c r="BZ46" s="12"/>
      <c r="CA46" s="11"/>
      <c r="CB46" s="12"/>
      <c r="CC46" s="13"/>
      <c r="CD46" s="13"/>
      <c r="CE46" s="12"/>
      <c r="CF46" s="86"/>
    </row>
    <row r="47" spans="1:84" s="14" customFormat="1" ht="126" hidden="1" x14ac:dyDescent="0.25">
      <c r="B47" s="423"/>
      <c r="C47" s="152"/>
      <c r="D47" s="152"/>
      <c r="E47" s="152"/>
      <c r="F47" s="12"/>
      <c r="G47" s="91" t="s">
        <v>299</v>
      </c>
      <c r="H47" s="45" t="s">
        <v>354</v>
      </c>
      <c r="I47" s="3" t="s">
        <v>349</v>
      </c>
      <c r="J47" s="97"/>
      <c r="K47" s="101" t="s">
        <v>350</v>
      </c>
      <c r="L47" s="101" t="s">
        <v>351</v>
      </c>
      <c r="M47" s="35">
        <v>43101</v>
      </c>
      <c r="N47" s="35">
        <v>44561</v>
      </c>
      <c r="O47" s="37" t="s">
        <v>75</v>
      </c>
      <c r="P47" s="102" t="s">
        <v>355</v>
      </c>
      <c r="Q47" s="26" t="s">
        <v>356</v>
      </c>
      <c r="R47" s="103">
        <v>600</v>
      </c>
      <c r="S47" s="103">
        <v>2016</v>
      </c>
      <c r="U47" s="103">
        <v>400</v>
      </c>
      <c r="V47" s="103">
        <v>600</v>
      </c>
      <c r="W47" s="103">
        <v>800</v>
      </c>
      <c r="X47" s="103">
        <v>1000</v>
      </c>
      <c r="Y47" s="104">
        <v>1000</v>
      </c>
      <c r="Z47" s="105"/>
      <c r="AA47" s="105"/>
      <c r="AB47" s="105"/>
      <c r="AC47" s="24"/>
      <c r="AD47" s="106"/>
      <c r="AE47" s="15"/>
      <c r="AF47" s="106"/>
      <c r="AG47" s="15"/>
      <c r="AH47" s="106"/>
      <c r="AI47" s="15"/>
      <c r="AJ47" s="25"/>
      <c r="AK47" s="10"/>
      <c r="AL47" s="23"/>
      <c r="AM47" s="10"/>
      <c r="AN47" s="17"/>
      <c r="AO47" s="10"/>
      <c r="AP47" s="23"/>
      <c r="AQ47" s="10"/>
      <c r="AR47" s="17"/>
      <c r="AS47" s="10"/>
      <c r="AT47" s="7"/>
      <c r="AU47" s="8"/>
      <c r="AV47" s="7"/>
      <c r="AW47" s="9"/>
      <c r="AX47" s="7"/>
      <c r="AY47" s="8"/>
      <c r="AZ47" s="7"/>
      <c r="BA47" s="9"/>
      <c r="BB47" s="7"/>
      <c r="BC47" s="13"/>
      <c r="BD47" s="12"/>
      <c r="BE47" s="13"/>
      <c r="BF47" s="12"/>
      <c r="BG47" s="13"/>
      <c r="BH47" s="12"/>
      <c r="BI47" s="13"/>
      <c r="BJ47" s="12"/>
      <c r="BK47" s="13"/>
      <c r="BL47" s="12"/>
      <c r="BM47" s="13"/>
      <c r="BN47" s="12"/>
      <c r="BO47" s="13"/>
      <c r="BP47" s="12"/>
      <c r="BQ47" s="13"/>
      <c r="BR47" s="12"/>
      <c r="BS47" s="11"/>
      <c r="BT47" s="12"/>
      <c r="BU47" s="13"/>
      <c r="BV47" s="12"/>
      <c r="BW47" s="11"/>
      <c r="BX47" s="12"/>
      <c r="BY47" s="13"/>
      <c r="BZ47" s="12"/>
      <c r="CA47" s="11"/>
      <c r="CB47" s="12"/>
      <c r="CC47" s="13"/>
      <c r="CD47" s="13"/>
      <c r="CE47" s="12"/>
      <c r="CF47" s="86"/>
    </row>
    <row r="48" spans="1:84" s="14" customFormat="1" ht="80.25" hidden="1" customHeight="1" x14ac:dyDescent="0.25">
      <c r="B48" s="423"/>
      <c r="C48" s="152"/>
      <c r="D48" s="152"/>
      <c r="E48" s="152"/>
      <c r="F48" s="12"/>
      <c r="G48" s="91" t="s">
        <v>299</v>
      </c>
      <c r="H48" s="45" t="s">
        <v>357</v>
      </c>
      <c r="I48" s="3" t="s">
        <v>349</v>
      </c>
      <c r="J48" s="97"/>
      <c r="K48" s="101" t="s">
        <v>350</v>
      </c>
      <c r="L48" s="101" t="s">
        <v>351</v>
      </c>
      <c r="M48" s="35">
        <v>43101</v>
      </c>
      <c r="N48" s="35">
        <v>44561</v>
      </c>
      <c r="O48" s="36" t="s">
        <v>93</v>
      </c>
      <c r="P48" s="26" t="s">
        <v>358</v>
      </c>
      <c r="Q48" s="26" t="s">
        <v>359</v>
      </c>
      <c r="R48" s="103">
        <v>941</v>
      </c>
      <c r="S48" s="103">
        <v>2016</v>
      </c>
      <c r="U48" s="103">
        <v>430</v>
      </c>
      <c r="V48" s="103">
        <v>570</v>
      </c>
      <c r="W48" s="103">
        <v>664</v>
      </c>
      <c r="X48" s="103">
        <v>741</v>
      </c>
      <c r="Y48" s="104">
        <v>741</v>
      </c>
      <c r="Z48" s="105"/>
      <c r="AA48" s="105"/>
      <c r="AB48" s="105"/>
      <c r="AC48" s="24"/>
      <c r="AD48" s="106"/>
      <c r="AE48" s="15"/>
      <c r="AF48" s="106"/>
      <c r="AG48" s="15"/>
      <c r="AH48" s="106"/>
      <c r="AI48" s="15"/>
      <c r="AJ48" s="25"/>
      <c r="AK48" s="10"/>
      <c r="AL48" s="23"/>
      <c r="AM48" s="10"/>
      <c r="AN48" s="17"/>
      <c r="AO48" s="10"/>
      <c r="AP48" s="23"/>
      <c r="AQ48" s="10"/>
      <c r="AR48" s="17"/>
      <c r="AS48" s="10"/>
      <c r="AT48" s="7"/>
      <c r="AU48" s="8"/>
      <c r="AV48" s="7"/>
      <c r="AW48" s="9"/>
      <c r="AX48" s="7"/>
      <c r="AY48" s="8"/>
      <c r="AZ48" s="7"/>
      <c r="BA48" s="9"/>
      <c r="BB48" s="7"/>
      <c r="BC48" s="13"/>
      <c r="BD48" s="12"/>
      <c r="BE48" s="13"/>
      <c r="BF48" s="12"/>
      <c r="BG48" s="13"/>
      <c r="BH48" s="12"/>
      <c r="BI48" s="13"/>
      <c r="BJ48" s="12"/>
      <c r="BK48" s="13"/>
      <c r="BL48" s="12"/>
      <c r="BM48" s="13"/>
      <c r="BN48" s="12"/>
      <c r="BO48" s="13"/>
      <c r="BP48" s="12"/>
      <c r="BQ48" s="13"/>
      <c r="BR48" s="12"/>
      <c r="BS48" s="11"/>
      <c r="BT48" s="12"/>
      <c r="BU48" s="13"/>
      <c r="BV48" s="12"/>
      <c r="BW48" s="11"/>
      <c r="BX48" s="12"/>
      <c r="BY48" s="13"/>
      <c r="BZ48" s="12"/>
      <c r="CA48" s="11"/>
      <c r="CB48" s="12"/>
      <c r="CC48" s="13"/>
      <c r="CD48" s="13"/>
      <c r="CE48" s="12"/>
      <c r="CF48" s="86"/>
    </row>
    <row r="49" spans="1:84" s="14" customFormat="1" ht="126" hidden="1" x14ac:dyDescent="0.25">
      <c r="B49" s="423"/>
      <c r="C49" s="152"/>
      <c r="D49" s="152"/>
      <c r="E49" s="152"/>
      <c r="F49" s="12"/>
      <c r="G49" s="91" t="s">
        <v>299</v>
      </c>
      <c r="H49" s="45" t="s">
        <v>360</v>
      </c>
      <c r="I49" s="3" t="s">
        <v>349</v>
      </c>
      <c r="J49" s="97"/>
      <c r="K49" s="101"/>
      <c r="L49" s="101"/>
      <c r="M49" s="35">
        <v>43101</v>
      </c>
      <c r="N49" s="35">
        <v>44561</v>
      </c>
      <c r="O49" s="36" t="s">
        <v>93</v>
      </c>
      <c r="P49" s="26" t="s">
        <v>361</v>
      </c>
      <c r="Q49" s="26" t="s">
        <v>362</v>
      </c>
      <c r="R49" s="103"/>
      <c r="S49" s="103"/>
      <c r="U49" s="103"/>
      <c r="V49" s="103"/>
      <c r="W49" s="103"/>
      <c r="X49" s="103"/>
      <c r="Y49" s="104"/>
      <c r="Z49" s="105"/>
      <c r="AA49" s="105"/>
      <c r="AB49" s="105"/>
      <c r="AC49" s="24"/>
      <c r="AD49" s="106"/>
      <c r="AE49" s="15"/>
      <c r="AF49" s="106"/>
      <c r="AG49" s="15"/>
      <c r="AH49" s="106"/>
      <c r="AI49" s="15"/>
      <c r="AJ49" s="25"/>
      <c r="AK49" s="10"/>
      <c r="AL49" s="23"/>
      <c r="AM49" s="10"/>
      <c r="AN49" s="17"/>
      <c r="AO49" s="10"/>
      <c r="AP49" s="23"/>
      <c r="AQ49" s="10"/>
      <c r="AR49" s="17"/>
      <c r="AS49" s="10"/>
      <c r="AT49" s="7"/>
      <c r="AU49" s="8"/>
      <c r="AV49" s="7"/>
      <c r="AW49" s="9"/>
      <c r="AX49" s="7"/>
      <c r="AY49" s="8"/>
      <c r="AZ49" s="7"/>
      <c r="BA49" s="9"/>
      <c r="BB49" s="7"/>
      <c r="BC49" s="13"/>
      <c r="BD49" s="12"/>
      <c r="BE49" s="13"/>
      <c r="BF49" s="12"/>
      <c r="BG49" s="13"/>
      <c r="BH49" s="12"/>
      <c r="BI49" s="13"/>
      <c r="BJ49" s="12"/>
      <c r="BK49" s="13"/>
      <c r="BL49" s="12"/>
      <c r="BM49" s="13"/>
      <c r="BN49" s="12"/>
      <c r="BO49" s="13"/>
      <c r="BP49" s="12"/>
      <c r="BQ49" s="13"/>
      <c r="BR49" s="12"/>
      <c r="BS49" s="11"/>
      <c r="BT49" s="12"/>
      <c r="BU49" s="13"/>
      <c r="BV49" s="12"/>
      <c r="BW49" s="11"/>
      <c r="BX49" s="12"/>
      <c r="BY49" s="13"/>
      <c r="BZ49" s="12"/>
      <c r="CA49" s="11"/>
      <c r="CB49" s="12"/>
      <c r="CC49" s="13"/>
      <c r="CD49" s="13"/>
      <c r="CE49" s="12"/>
      <c r="CF49" s="86"/>
    </row>
    <row r="50" spans="1:84" s="14" customFormat="1" ht="157.5" hidden="1" x14ac:dyDescent="0.25">
      <c r="B50" s="423"/>
      <c r="C50" s="152"/>
      <c r="D50" s="152"/>
      <c r="E50" s="152"/>
      <c r="F50" s="12"/>
      <c r="G50" s="91" t="s">
        <v>299</v>
      </c>
      <c r="H50" s="45" t="s">
        <v>363</v>
      </c>
      <c r="I50" s="3" t="s">
        <v>349</v>
      </c>
      <c r="J50" s="97"/>
      <c r="K50" s="101"/>
      <c r="L50" s="101"/>
      <c r="M50" s="35">
        <v>43101</v>
      </c>
      <c r="N50" s="35">
        <v>44561</v>
      </c>
      <c r="O50" s="36" t="s">
        <v>93</v>
      </c>
      <c r="P50" s="102" t="s">
        <v>364</v>
      </c>
      <c r="Q50" s="26" t="s">
        <v>365</v>
      </c>
      <c r="R50" s="107"/>
      <c r="S50" s="34"/>
      <c r="U50" s="99"/>
      <c r="V50" s="107"/>
      <c r="W50" s="107"/>
      <c r="X50" s="99"/>
      <c r="Y50" s="104"/>
      <c r="Z50" s="108"/>
      <c r="AA50" s="108"/>
      <c r="AB50" s="108"/>
      <c r="AC50" s="24"/>
      <c r="AD50" s="106"/>
      <c r="AE50" s="15"/>
      <c r="AF50" s="106"/>
      <c r="AG50" s="15"/>
      <c r="AH50" s="106"/>
      <c r="AI50" s="15"/>
      <c r="AJ50" s="25"/>
      <c r="AK50" s="10"/>
      <c r="AL50" s="23"/>
      <c r="AM50" s="10"/>
      <c r="AN50" s="17"/>
      <c r="AO50" s="10"/>
      <c r="AP50" s="23"/>
      <c r="AQ50" s="10"/>
      <c r="AR50" s="17"/>
      <c r="AS50" s="10"/>
      <c r="AT50" s="7"/>
      <c r="AU50" s="8"/>
      <c r="AV50" s="7"/>
      <c r="AW50" s="9"/>
      <c r="AX50" s="7"/>
      <c r="AY50" s="8"/>
      <c r="AZ50" s="7"/>
      <c r="BA50" s="9"/>
      <c r="BB50" s="7"/>
      <c r="BC50" s="13"/>
      <c r="BD50" s="12"/>
      <c r="BE50" s="13"/>
      <c r="BF50" s="12"/>
      <c r="BG50" s="13"/>
      <c r="BH50" s="12"/>
      <c r="BI50" s="13"/>
      <c r="BJ50" s="12"/>
      <c r="BK50" s="13"/>
      <c r="BL50" s="12"/>
      <c r="BM50" s="13"/>
      <c r="BN50" s="12"/>
      <c r="BO50" s="13"/>
      <c r="BP50" s="12"/>
      <c r="BQ50" s="13"/>
      <c r="BR50" s="12"/>
      <c r="BS50" s="11"/>
      <c r="BT50" s="12"/>
      <c r="BU50" s="13"/>
      <c r="BV50" s="12"/>
      <c r="BW50" s="11"/>
      <c r="BX50" s="12"/>
      <c r="BY50" s="13"/>
      <c r="BZ50" s="12"/>
      <c r="CA50" s="11"/>
      <c r="CB50" s="12"/>
      <c r="CC50" s="13"/>
      <c r="CD50" s="13"/>
      <c r="CE50" s="12"/>
      <c r="CF50" s="86"/>
    </row>
    <row r="51" spans="1:84" s="14" customFormat="1" ht="94.5" hidden="1" x14ac:dyDescent="0.25">
      <c r="A51" s="1"/>
      <c r="B51" s="423"/>
      <c r="C51" s="152"/>
      <c r="D51" s="152"/>
      <c r="E51" s="152"/>
      <c r="F51" s="12"/>
      <c r="G51" s="91" t="s">
        <v>299</v>
      </c>
      <c r="H51" s="45" t="s">
        <v>366</v>
      </c>
      <c r="I51" s="3" t="s">
        <v>349</v>
      </c>
      <c r="J51" s="97"/>
      <c r="K51" s="101" t="s">
        <v>350</v>
      </c>
      <c r="L51" s="101" t="s">
        <v>351</v>
      </c>
      <c r="M51" s="35">
        <v>43101</v>
      </c>
      <c r="N51" s="35">
        <v>44561</v>
      </c>
      <c r="O51" s="36" t="s">
        <v>93</v>
      </c>
      <c r="P51" s="26" t="s">
        <v>367</v>
      </c>
      <c r="Q51" s="26" t="s">
        <v>368</v>
      </c>
      <c r="R51" s="103"/>
      <c r="S51" s="103">
        <v>2016</v>
      </c>
      <c r="U51" s="103"/>
      <c r="V51" s="104"/>
      <c r="W51" s="104"/>
      <c r="X51" s="104"/>
      <c r="Y51" s="104"/>
      <c r="Z51" s="105"/>
      <c r="AA51" s="105"/>
      <c r="AB51" s="105"/>
      <c r="AC51" s="24"/>
      <c r="AD51" s="106"/>
      <c r="AE51" s="15"/>
      <c r="AF51" s="106"/>
      <c r="AG51" s="15"/>
      <c r="AH51" s="106"/>
      <c r="AI51" s="15"/>
      <c r="AJ51" s="25"/>
      <c r="AK51" s="10"/>
      <c r="AL51" s="23"/>
      <c r="AM51" s="10"/>
      <c r="AN51" s="17"/>
      <c r="AO51" s="10"/>
      <c r="AP51" s="23"/>
      <c r="AQ51" s="10"/>
      <c r="AR51" s="17"/>
      <c r="AS51" s="10"/>
      <c r="AT51" s="7"/>
      <c r="AU51" s="8"/>
      <c r="AV51" s="7"/>
      <c r="AW51" s="9"/>
      <c r="AX51" s="7"/>
      <c r="AY51" s="8"/>
      <c r="AZ51" s="7"/>
      <c r="BA51" s="9"/>
      <c r="BB51" s="7"/>
      <c r="BC51" s="13"/>
      <c r="BD51" s="12"/>
      <c r="BE51" s="13"/>
      <c r="BF51" s="12"/>
      <c r="BG51" s="13"/>
      <c r="BH51" s="12"/>
      <c r="BI51" s="13"/>
      <c r="BJ51" s="12"/>
      <c r="BK51" s="13"/>
      <c r="BL51" s="12"/>
      <c r="BM51" s="13"/>
      <c r="BN51" s="12"/>
      <c r="BO51" s="13"/>
      <c r="BP51" s="12"/>
      <c r="BQ51" s="13"/>
      <c r="BR51" s="12"/>
      <c r="BS51" s="11"/>
      <c r="BT51" s="12"/>
      <c r="BU51" s="13"/>
      <c r="BV51" s="12"/>
      <c r="BW51" s="11"/>
      <c r="BX51" s="12"/>
      <c r="BY51" s="13"/>
      <c r="BZ51" s="12"/>
      <c r="CA51" s="11"/>
      <c r="CB51" s="12"/>
      <c r="CC51" s="13"/>
      <c r="CD51" s="13"/>
      <c r="CE51" s="12"/>
      <c r="CF51" s="86"/>
    </row>
    <row r="52" spans="1:84" s="178" customFormat="1" ht="99.75" hidden="1" thickBot="1" x14ac:dyDescent="0.3">
      <c r="A52" s="172"/>
      <c r="B52" s="423"/>
      <c r="C52" s="216" t="s">
        <v>66</v>
      </c>
      <c r="D52" s="332" t="s">
        <v>195</v>
      </c>
      <c r="E52" s="216">
        <v>2017011000283</v>
      </c>
      <c r="F52" s="199"/>
      <c r="G52" s="200" t="s">
        <v>299</v>
      </c>
      <c r="H52" s="287" t="s">
        <v>369</v>
      </c>
      <c r="I52" s="202" t="s">
        <v>197</v>
      </c>
      <c r="J52" s="205" t="s">
        <v>207</v>
      </c>
      <c r="K52" s="205" t="s">
        <v>208</v>
      </c>
      <c r="L52" s="263" t="s">
        <v>209</v>
      </c>
      <c r="M52" s="204">
        <v>43101</v>
      </c>
      <c r="N52" s="204">
        <v>44561</v>
      </c>
      <c r="O52" s="227" t="s">
        <v>217</v>
      </c>
      <c r="P52" s="227" t="s">
        <v>370</v>
      </c>
      <c r="Q52" s="227" t="s">
        <v>371</v>
      </c>
      <c r="R52" s="264">
        <v>0.1</v>
      </c>
      <c r="S52" s="262">
        <v>2017</v>
      </c>
      <c r="U52" s="288">
        <v>0.05</v>
      </c>
      <c r="V52" s="288">
        <v>0.05</v>
      </c>
      <c r="W52" s="288">
        <v>0.05</v>
      </c>
      <c r="X52" s="288">
        <v>0.05</v>
      </c>
      <c r="Y52" s="289">
        <v>0.05</v>
      </c>
      <c r="AA52" s="290">
        <v>385</v>
      </c>
      <c r="AB52" s="291">
        <v>396.55</v>
      </c>
      <c r="AC52" s="291">
        <v>408.91</v>
      </c>
      <c r="AD52" s="291">
        <v>421.17730000000006</v>
      </c>
      <c r="AE52" s="233">
        <v>1611.6373000000001</v>
      </c>
      <c r="AJ52" s="344" t="s">
        <v>204</v>
      </c>
      <c r="AK52" s="234" t="s">
        <v>212</v>
      </c>
      <c r="AL52" s="233"/>
      <c r="AM52" s="234"/>
      <c r="AN52" s="344" t="s">
        <v>204</v>
      </c>
      <c r="AO52" s="234" t="s">
        <v>212</v>
      </c>
      <c r="AP52" s="233"/>
      <c r="AQ52" s="234"/>
      <c r="AR52" s="344" t="s">
        <v>204</v>
      </c>
      <c r="AS52" s="234" t="s">
        <v>212</v>
      </c>
      <c r="AT52" s="233"/>
      <c r="AU52" s="234"/>
      <c r="AV52" s="344" t="s">
        <v>204</v>
      </c>
      <c r="AW52" s="234" t="s">
        <v>212</v>
      </c>
      <c r="AX52" s="233"/>
      <c r="AY52" s="234"/>
      <c r="AZ52" s="292"/>
      <c r="BA52" s="210"/>
      <c r="BB52" s="206"/>
      <c r="BC52" s="210"/>
      <c r="BD52" s="206"/>
      <c r="BE52" s="212"/>
      <c r="BF52" s="213"/>
      <c r="BG52" s="214"/>
      <c r="BH52" s="213"/>
      <c r="BI52" s="212"/>
      <c r="BJ52" s="213"/>
      <c r="BK52" s="213"/>
      <c r="BL52" s="212"/>
      <c r="BM52" s="213"/>
      <c r="BN52" s="214"/>
      <c r="BO52" s="213"/>
      <c r="BP52" s="212"/>
      <c r="BQ52" s="213"/>
      <c r="BR52" s="214"/>
      <c r="BS52" s="213"/>
      <c r="BT52" s="212"/>
      <c r="BU52" s="213"/>
      <c r="BV52" s="214"/>
      <c r="BW52" s="213"/>
      <c r="BX52" s="212"/>
      <c r="BY52" s="213"/>
      <c r="BZ52" s="214"/>
      <c r="CA52" s="213"/>
      <c r="CB52" s="214"/>
      <c r="CC52" s="213"/>
      <c r="CD52" s="212"/>
      <c r="CE52" s="213"/>
      <c r="CF52" s="236"/>
    </row>
    <row r="53" spans="1:84" s="178" customFormat="1" ht="99.75" hidden="1" thickBot="1" x14ac:dyDescent="0.3">
      <c r="A53" s="172"/>
      <c r="B53" s="423"/>
      <c r="C53" s="332" t="s">
        <v>66</v>
      </c>
      <c r="D53" s="332" t="s">
        <v>343</v>
      </c>
      <c r="E53" s="332" t="s">
        <v>68</v>
      </c>
      <c r="F53" s="199"/>
      <c r="G53" s="293" t="s">
        <v>299</v>
      </c>
      <c r="H53" s="294" t="s">
        <v>372</v>
      </c>
      <c r="I53" s="202" t="s">
        <v>131</v>
      </c>
      <c r="J53" s="295" t="s">
        <v>373</v>
      </c>
      <c r="K53" s="296" t="s">
        <v>374</v>
      </c>
      <c r="L53" s="297" t="s">
        <v>375</v>
      </c>
      <c r="M53" s="204">
        <v>43101</v>
      </c>
      <c r="N53" s="204">
        <v>44561</v>
      </c>
      <c r="O53" s="205" t="s">
        <v>75</v>
      </c>
      <c r="P53" s="298" t="s">
        <v>376</v>
      </c>
      <c r="Q53" s="299" t="s">
        <v>377</v>
      </c>
      <c r="R53" s="300"/>
      <c r="S53" s="301">
        <v>2017</v>
      </c>
      <c r="U53" s="302">
        <v>1</v>
      </c>
      <c r="V53" s="302">
        <v>1</v>
      </c>
      <c r="W53" s="302">
        <v>1</v>
      </c>
      <c r="X53" s="302">
        <v>1</v>
      </c>
      <c r="Y53" s="302">
        <v>1</v>
      </c>
      <c r="Z53" s="210"/>
      <c r="AA53" s="210"/>
      <c r="AB53" s="210"/>
      <c r="AC53" s="210"/>
      <c r="AD53" s="210"/>
      <c r="AE53" s="210"/>
      <c r="AF53" s="210"/>
      <c r="AG53" s="206"/>
      <c r="AH53" s="211"/>
      <c r="AI53" s="206"/>
      <c r="AJ53" s="210"/>
      <c r="AK53" s="206"/>
      <c r="AL53" s="211"/>
      <c r="AM53" s="206"/>
      <c r="AN53" s="210"/>
      <c r="AO53" s="206"/>
      <c r="AP53" s="211"/>
      <c r="AQ53" s="206"/>
      <c r="AR53" s="210"/>
      <c r="AS53" s="206"/>
      <c r="AT53" s="211"/>
      <c r="AU53" s="206"/>
      <c r="AV53" s="210"/>
      <c r="AW53" s="206"/>
      <c r="AX53" s="211"/>
      <c r="AY53" s="206"/>
      <c r="AZ53" s="214"/>
      <c r="BA53" s="213"/>
      <c r="BB53" s="214"/>
      <c r="BC53" s="213"/>
      <c r="BD53" s="214"/>
      <c r="BE53" s="213"/>
      <c r="BF53" s="214"/>
      <c r="BG53" s="213"/>
      <c r="BH53" s="214"/>
      <c r="BI53" s="213"/>
      <c r="BJ53" s="214"/>
      <c r="BK53" s="213"/>
      <c r="BL53" s="214"/>
      <c r="BM53" s="213"/>
      <c r="BN53" s="214"/>
      <c r="BO53" s="213"/>
      <c r="BP53" s="212"/>
      <c r="BQ53" s="213"/>
      <c r="BR53" s="214"/>
      <c r="BS53" s="213"/>
      <c r="BT53" s="212"/>
      <c r="BU53" s="213"/>
      <c r="BV53" s="214"/>
      <c r="BW53" s="213"/>
      <c r="BX53" s="212"/>
      <c r="BY53" s="213"/>
      <c r="BZ53" s="214"/>
      <c r="CA53" s="213"/>
      <c r="CB53" s="214"/>
      <c r="CC53" s="213"/>
      <c r="CD53" s="214"/>
      <c r="CE53" s="213"/>
      <c r="CF53" s="236"/>
    </row>
    <row r="54" spans="1:84" s="14" customFormat="1" ht="63" hidden="1" x14ac:dyDescent="0.25">
      <c r="A54" s="1"/>
      <c r="B54" s="423"/>
      <c r="C54" s="152"/>
      <c r="D54" s="152"/>
      <c r="E54" s="152"/>
      <c r="F54" s="12"/>
      <c r="G54" s="91" t="s">
        <v>299</v>
      </c>
      <c r="H54" s="20" t="s">
        <v>378</v>
      </c>
      <c r="I54" s="3" t="s">
        <v>379</v>
      </c>
      <c r="J54" s="4"/>
      <c r="K54" s="4"/>
      <c r="L54" s="4"/>
      <c r="M54" s="5">
        <v>42736</v>
      </c>
      <c r="N54" s="5">
        <v>44561</v>
      </c>
      <c r="O54" s="6" t="s">
        <v>75</v>
      </c>
      <c r="P54" s="6" t="s">
        <v>380</v>
      </c>
      <c r="Q54" s="6" t="s">
        <v>381</v>
      </c>
      <c r="R54" s="10">
        <v>0</v>
      </c>
      <c r="S54" s="7">
        <v>2017</v>
      </c>
      <c r="U54" s="29">
        <v>2</v>
      </c>
      <c r="V54" s="29">
        <v>3</v>
      </c>
      <c r="W54" s="29">
        <v>4</v>
      </c>
      <c r="X54" s="29">
        <v>5</v>
      </c>
      <c r="Y54" s="29">
        <v>5</v>
      </c>
      <c r="AA54" s="23">
        <v>20</v>
      </c>
      <c r="AB54" s="23">
        <v>20</v>
      </c>
      <c r="AC54" s="23">
        <v>20</v>
      </c>
      <c r="AD54" s="23">
        <v>20</v>
      </c>
      <c r="AE54" s="23">
        <v>100</v>
      </c>
      <c r="AF54" s="9"/>
      <c r="AG54" s="7"/>
      <c r="AH54" s="9"/>
      <c r="AI54" s="7"/>
      <c r="AJ54" s="9"/>
      <c r="AK54" s="7"/>
      <c r="AL54" s="9"/>
      <c r="AM54" s="7"/>
      <c r="AN54" s="9"/>
      <c r="AO54" s="7"/>
      <c r="AP54" s="9"/>
      <c r="AQ54" s="7"/>
      <c r="AR54" s="9"/>
      <c r="AS54" s="7"/>
      <c r="AT54" s="9"/>
      <c r="AU54" s="7"/>
      <c r="AV54" s="9"/>
      <c r="AW54" s="7"/>
      <c r="AX54" s="9"/>
      <c r="AY54" s="7"/>
      <c r="AZ54" s="11"/>
      <c r="BA54" s="12"/>
      <c r="BB54" s="13"/>
      <c r="BC54" s="12"/>
      <c r="BD54" s="11"/>
      <c r="BE54" s="12"/>
      <c r="BF54" s="13"/>
      <c r="BG54" s="12"/>
      <c r="BH54" s="11"/>
      <c r="BI54" s="12"/>
      <c r="BJ54" s="13"/>
      <c r="BK54" s="12"/>
      <c r="BL54" s="11"/>
      <c r="BM54" s="12"/>
      <c r="BN54" s="13"/>
      <c r="BO54" s="12"/>
      <c r="BP54" s="11"/>
      <c r="BQ54" s="12"/>
      <c r="BR54" s="13"/>
      <c r="BS54" s="12"/>
      <c r="BT54" s="11"/>
      <c r="BU54" s="12"/>
      <c r="BV54" s="13"/>
      <c r="BW54" s="12"/>
      <c r="BX54" s="11"/>
      <c r="BY54" s="12"/>
      <c r="BZ54" s="13"/>
      <c r="CA54" s="12"/>
      <c r="CB54" s="13"/>
      <c r="CC54" s="12"/>
      <c r="CD54" s="11"/>
      <c r="CE54" s="12"/>
      <c r="CF54" s="46"/>
    </row>
    <row r="55" spans="1:84" s="14" customFormat="1" ht="47.25" hidden="1" x14ac:dyDescent="0.25">
      <c r="A55" s="1"/>
      <c r="B55" s="423"/>
      <c r="C55" s="152"/>
      <c r="D55" s="152"/>
      <c r="E55" s="152"/>
      <c r="F55" s="12"/>
      <c r="G55" s="92" t="s">
        <v>299</v>
      </c>
      <c r="H55" s="20" t="s">
        <v>382</v>
      </c>
      <c r="I55" s="3" t="s">
        <v>379</v>
      </c>
      <c r="J55" s="4"/>
      <c r="K55" s="4"/>
      <c r="L55" s="4"/>
      <c r="M55" s="5">
        <v>42736</v>
      </c>
      <c r="N55" s="5">
        <v>44561</v>
      </c>
      <c r="O55" s="6" t="s">
        <v>75</v>
      </c>
      <c r="P55" s="6" t="s">
        <v>383</v>
      </c>
      <c r="Q55" s="6" t="s">
        <v>384</v>
      </c>
      <c r="R55" s="10">
        <v>0</v>
      </c>
      <c r="S55" s="7">
        <v>2017</v>
      </c>
      <c r="U55" s="29">
        <v>2</v>
      </c>
      <c r="V55" s="29">
        <v>3</v>
      </c>
      <c r="W55" s="29">
        <v>4</v>
      </c>
      <c r="X55" s="29">
        <v>5</v>
      </c>
      <c r="Y55" s="29">
        <v>5</v>
      </c>
      <c r="AA55" s="23">
        <v>20</v>
      </c>
      <c r="AB55" s="23">
        <v>20</v>
      </c>
      <c r="AC55" s="23">
        <v>20</v>
      </c>
      <c r="AD55" s="23">
        <v>20</v>
      </c>
      <c r="AE55" s="23">
        <v>100</v>
      </c>
      <c r="AF55" s="9"/>
      <c r="AG55" s="7"/>
      <c r="AH55" s="9"/>
      <c r="AI55" s="7"/>
      <c r="AJ55" s="9"/>
      <c r="AK55" s="7"/>
      <c r="AL55" s="9"/>
      <c r="AM55" s="7"/>
      <c r="AN55" s="9"/>
      <c r="AO55" s="7"/>
      <c r="AP55" s="9"/>
      <c r="AQ55" s="7"/>
      <c r="AR55" s="9"/>
      <c r="AS55" s="7"/>
      <c r="AT55" s="9"/>
      <c r="AU55" s="7"/>
      <c r="AV55" s="9"/>
      <c r="AW55" s="7"/>
      <c r="AX55" s="9"/>
      <c r="AY55" s="7"/>
      <c r="AZ55" s="11"/>
      <c r="BA55" s="12"/>
      <c r="BB55" s="13"/>
      <c r="BC55" s="12"/>
      <c r="BD55" s="11"/>
      <c r="BE55" s="12"/>
      <c r="BF55" s="13"/>
      <c r="BG55" s="12"/>
      <c r="BH55" s="11"/>
      <c r="BI55" s="12"/>
      <c r="BJ55" s="13"/>
      <c r="BK55" s="12"/>
      <c r="BL55" s="11"/>
      <c r="BM55" s="12"/>
      <c r="BN55" s="13"/>
      <c r="BO55" s="12"/>
      <c r="BP55" s="11"/>
      <c r="BQ55" s="12"/>
      <c r="BR55" s="13"/>
      <c r="BS55" s="12"/>
      <c r="BT55" s="11"/>
      <c r="BU55" s="12"/>
      <c r="BV55" s="13"/>
      <c r="BW55" s="12"/>
      <c r="BX55" s="11"/>
      <c r="BY55" s="12"/>
      <c r="BZ55" s="13"/>
      <c r="CA55" s="12"/>
      <c r="CB55" s="13"/>
      <c r="CC55" s="12"/>
      <c r="CD55" s="11"/>
      <c r="CE55" s="12"/>
      <c r="CF55" s="46"/>
    </row>
    <row r="56" spans="1:84" s="14" customFormat="1" ht="63" hidden="1" x14ac:dyDescent="0.25">
      <c r="A56" s="1"/>
      <c r="B56" s="423"/>
      <c r="C56" s="152"/>
      <c r="D56" s="152"/>
      <c r="E56" s="152"/>
      <c r="F56" s="12"/>
      <c r="G56" s="91" t="s">
        <v>299</v>
      </c>
      <c r="H56" s="20" t="s">
        <v>385</v>
      </c>
      <c r="I56" s="3" t="s">
        <v>230</v>
      </c>
      <c r="J56" s="3" t="s">
        <v>386</v>
      </c>
      <c r="K56" s="4"/>
      <c r="L56" s="4"/>
      <c r="M56" s="5">
        <v>42736</v>
      </c>
      <c r="N56" s="5">
        <v>44561</v>
      </c>
      <c r="O56" s="6" t="s">
        <v>93</v>
      </c>
      <c r="P56" s="6" t="s">
        <v>387</v>
      </c>
      <c r="Q56" s="6" t="s">
        <v>388</v>
      </c>
      <c r="R56" s="21">
        <v>100</v>
      </c>
      <c r="S56" s="21">
        <v>2017</v>
      </c>
      <c r="U56" s="100">
        <v>29.700000000000003</v>
      </c>
      <c r="V56" s="100">
        <v>32.670000000000009</v>
      </c>
      <c r="W56" s="100">
        <v>35.937000000000012</v>
      </c>
      <c r="X56" s="100">
        <v>39.530700000000017</v>
      </c>
      <c r="Y56" s="100">
        <v>39.530700000000017</v>
      </c>
      <c r="AA56" s="23">
        <v>2949</v>
      </c>
      <c r="AB56" s="23">
        <v>3406</v>
      </c>
      <c r="AC56" s="23">
        <v>3902</v>
      </c>
      <c r="AD56" s="23">
        <v>4552</v>
      </c>
      <c r="AE56" s="23">
        <v>17337</v>
      </c>
      <c r="AH56" s="10"/>
      <c r="AI56" s="23"/>
      <c r="AJ56" s="23">
        <v>2949</v>
      </c>
      <c r="AL56" s="10"/>
      <c r="AM56" s="23"/>
      <c r="AN56" s="23">
        <v>3406</v>
      </c>
      <c r="AP56" s="10"/>
      <c r="AQ56" s="23"/>
      <c r="AR56" s="23">
        <v>3902</v>
      </c>
      <c r="AT56" s="10"/>
      <c r="AU56" s="23"/>
      <c r="AV56" s="8">
        <v>4552</v>
      </c>
      <c r="AW56" s="10"/>
      <c r="AX56" s="8">
        <v>4552</v>
      </c>
      <c r="AY56" s="7"/>
      <c r="BA56" s="10"/>
      <c r="BB56" s="8"/>
      <c r="BC56" s="7"/>
      <c r="BD56" s="11"/>
      <c r="BE56" s="12"/>
      <c r="BF56" s="13"/>
      <c r="BG56" s="12"/>
      <c r="BH56" s="11"/>
      <c r="BI56" s="12"/>
      <c r="BJ56" s="13"/>
      <c r="BK56" s="12"/>
      <c r="BL56" s="11"/>
      <c r="BM56" s="12"/>
      <c r="BN56" s="13"/>
      <c r="BO56" s="12"/>
      <c r="BP56" s="11"/>
      <c r="BQ56" s="12"/>
      <c r="BR56" s="13"/>
      <c r="BS56" s="12"/>
      <c r="BT56" s="11"/>
      <c r="BU56" s="12"/>
      <c r="BV56" s="13"/>
      <c r="BW56" s="11"/>
      <c r="BX56" s="12"/>
      <c r="BY56" s="13"/>
      <c r="BZ56" s="12"/>
      <c r="CA56" s="11"/>
      <c r="CB56" s="12"/>
      <c r="CC56" s="12"/>
      <c r="CD56" s="13"/>
      <c r="CE56" s="12"/>
      <c r="CF56" s="11"/>
    </row>
    <row r="57" spans="1:84" s="14" customFormat="1" ht="78.75" hidden="1" x14ac:dyDescent="0.25">
      <c r="A57" s="1"/>
      <c r="B57" s="423"/>
      <c r="C57" s="152"/>
      <c r="D57" s="152"/>
      <c r="E57" s="152"/>
      <c r="F57" s="12"/>
      <c r="G57" s="91" t="s">
        <v>299</v>
      </c>
      <c r="H57" s="20" t="s">
        <v>389</v>
      </c>
      <c r="I57" s="3" t="s">
        <v>230</v>
      </c>
      <c r="J57" s="3" t="s">
        <v>386</v>
      </c>
      <c r="K57" s="4"/>
      <c r="L57" s="4"/>
      <c r="M57" s="5">
        <v>42736</v>
      </c>
      <c r="N57" s="5">
        <v>44561</v>
      </c>
      <c r="O57" s="6" t="s">
        <v>93</v>
      </c>
      <c r="P57" s="6" t="s">
        <v>390</v>
      </c>
      <c r="Q57" s="6" t="s">
        <v>391</v>
      </c>
      <c r="R57" s="21">
        <v>1000</v>
      </c>
      <c r="S57" s="21">
        <v>2017</v>
      </c>
      <c r="U57" s="100">
        <v>297</v>
      </c>
      <c r="V57" s="100">
        <v>326.70000000000005</v>
      </c>
      <c r="W57" s="100">
        <v>359.37000000000006</v>
      </c>
      <c r="X57" s="100">
        <v>395.30700000000007</v>
      </c>
      <c r="Y57" s="100">
        <v>395</v>
      </c>
      <c r="AA57" s="23">
        <v>425</v>
      </c>
      <c r="AB57" s="23">
        <v>491</v>
      </c>
      <c r="AC57" s="23">
        <v>567</v>
      </c>
      <c r="AD57" s="23">
        <v>655</v>
      </c>
      <c r="AE57" s="23">
        <v>2506</v>
      </c>
      <c r="AH57" s="10"/>
      <c r="AI57" s="23"/>
      <c r="AJ57" s="23">
        <v>425</v>
      </c>
      <c r="AL57" s="10"/>
      <c r="AM57" s="23"/>
      <c r="AN57" s="23">
        <v>491</v>
      </c>
      <c r="AP57" s="10"/>
      <c r="AQ57" s="23"/>
      <c r="AR57" s="23">
        <v>567</v>
      </c>
      <c r="AT57" s="10"/>
      <c r="AU57" s="23"/>
      <c r="AV57" s="8">
        <v>655</v>
      </c>
      <c r="AW57" s="10"/>
      <c r="AX57" s="8">
        <v>655</v>
      </c>
      <c r="AY57" s="7"/>
      <c r="BA57" s="10"/>
      <c r="BB57" s="8"/>
      <c r="BC57" s="7"/>
      <c r="BD57" s="11"/>
      <c r="BE57" s="12"/>
      <c r="BF57" s="13"/>
      <c r="BG57" s="12"/>
      <c r="BH57" s="11"/>
      <c r="BI57" s="12"/>
      <c r="BJ57" s="13"/>
      <c r="BK57" s="12"/>
      <c r="BL57" s="11"/>
      <c r="BM57" s="12"/>
      <c r="BN57" s="13"/>
      <c r="BO57" s="12"/>
      <c r="BP57" s="11"/>
      <c r="BQ57" s="12"/>
      <c r="BR57" s="13"/>
      <c r="BS57" s="12"/>
      <c r="BT57" s="11"/>
      <c r="BU57" s="12"/>
      <c r="BV57" s="13"/>
      <c r="BW57" s="11"/>
      <c r="BX57" s="12"/>
      <c r="BY57" s="13"/>
      <c r="BZ57" s="12"/>
      <c r="CA57" s="11"/>
      <c r="CB57" s="12"/>
      <c r="CC57" s="12"/>
      <c r="CD57" s="13"/>
      <c r="CE57" s="12"/>
      <c r="CF57" s="11"/>
    </row>
    <row r="58" spans="1:84" s="14" customFormat="1" ht="63" hidden="1" x14ac:dyDescent="0.25">
      <c r="A58" s="1"/>
      <c r="B58" s="424"/>
      <c r="C58" s="154"/>
      <c r="D58" s="154"/>
      <c r="E58" s="154"/>
      <c r="F58" s="63"/>
      <c r="G58" s="91" t="s">
        <v>299</v>
      </c>
      <c r="H58" s="20" t="s">
        <v>392</v>
      </c>
      <c r="I58" s="3" t="s">
        <v>230</v>
      </c>
      <c r="J58" s="3" t="s">
        <v>386</v>
      </c>
      <c r="K58" s="4"/>
      <c r="L58" s="4"/>
      <c r="M58" s="5">
        <v>42736</v>
      </c>
      <c r="N58" s="5">
        <v>44561</v>
      </c>
      <c r="O58" s="6" t="s">
        <v>93</v>
      </c>
      <c r="P58" s="6" t="s">
        <v>393</v>
      </c>
      <c r="Q58" s="6" t="s">
        <v>394</v>
      </c>
      <c r="R58" s="21"/>
      <c r="S58" s="21">
        <v>2017</v>
      </c>
      <c r="U58" s="100"/>
      <c r="V58" s="100"/>
      <c r="W58" s="100"/>
      <c r="X58" s="100"/>
      <c r="Y58" s="100"/>
      <c r="AA58" s="23"/>
      <c r="AB58" s="23"/>
      <c r="AC58" s="23"/>
      <c r="AD58" s="23"/>
      <c r="AE58" s="23"/>
      <c r="AH58" s="10"/>
      <c r="AI58" s="23"/>
      <c r="AJ58" s="23"/>
      <c r="AL58" s="10"/>
      <c r="AM58" s="23"/>
      <c r="AN58" s="23"/>
      <c r="AP58" s="10"/>
      <c r="AQ58" s="23"/>
      <c r="AR58" s="23"/>
      <c r="AT58" s="10"/>
      <c r="AU58" s="23"/>
      <c r="AV58" s="8"/>
      <c r="AW58" s="10"/>
      <c r="AX58" s="8">
        <v>5707</v>
      </c>
      <c r="AY58" s="7"/>
      <c r="BA58" s="10"/>
      <c r="BB58" s="8"/>
      <c r="BC58" s="7"/>
      <c r="BD58" s="11"/>
      <c r="BE58" s="12"/>
      <c r="BF58" s="13"/>
      <c r="BG58" s="12"/>
      <c r="BH58" s="11"/>
      <c r="BI58" s="12"/>
      <c r="BJ58" s="13"/>
      <c r="BK58" s="12"/>
      <c r="BL58" s="11"/>
      <c r="BM58" s="12"/>
      <c r="BN58" s="13"/>
      <c r="BO58" s="12"/>
      <c r="BP58" s="11"/>
      <c r="BQ58" s="12"/>
      <c r="BR58" s="13"/>
      <c r="BS58" s="12"/>
      <c r="BT58" s="11"/>
      <c r="BU58" s="12"/>
      <c r="BV58" s="13"/>
      <c r="BW58" s="11"/>
      <c r="BX58" s="12"/>
      <c r="BY58" s="13"/>
      <c r="BZ58" s="12"/>
      <c r="CA58" s="11"/>
      <c r="CB58" s="12"/>
      <c r="CC58" s="12"/>
      <c r="CD58" s="13"/>
      <c r="CE58" s="12"/>
      <c r="CF58" s="11"/>
    </row>
    <row r="59" spans="1:84" s="14" customFormat="1" ht="110.25" hidden="1" x14ac:dyDescent="0.25">
      <c r="A59" s="1"/>
      <c r="B59" s="424"/>
      <c r="C59" s="154"/>
      <c r="D59" s="154"/>
      <c r="E59" s="154"/>
      <c r="F59" s="63"/>
      <c r="G59" s="53" t="s">
        <v>299</v>
      </c>
      <c r="H59" s="20" t="s">
        <v>395</v>
      </c>
      <c r="I59" s="3" t="s">
        <v>396</v>
      </c>
      <c r="J59" s="3" t="s">
        <v>397</v>
      </c>
      <c r="K59" s="4"/>
      <c r="L59" s="4"/>
      <c r="M59" s="5">
        <v>43101</v>
      </c>
      <c r="N59" s="5">
        <v>44561</v>
      </c>
      <c r="O59" s="6" t="s">
        <v>93</v>
      </c>
      <c r="P59" s="20" t="s">
        <v>398</v>
      </c>
      <c r="Q59" s="6" t="s">
        <v>399</v>
      </c>
      <c r="R59" s="21">
        <v>12252</v>
      </c>
      <c r="S59" s="30">
        <v>2017</v>
      </c>
      <c r="U59" s="29">
        <v>2083</v>
      </c>
      <c r="V59" s="29">
        <v>2024</v>
      </c>
      <c r="W59" s="29">
        <v>1966</v>
      </c>
      <c r="X59" s="29">
        <v>1909</v>
      </c>
      <c r="Z59" s="23">
        <v>96986</v>
      </c>
      <c r="AA59" s="23">
        <v>98926</v>
      </c>
      <c r="AB59" s="23">
        <v>100904</v>
      </c>
      <c r="AC59" s="23">
        <v>102922</v>
      </c>
      <c r="AD59" s="23">
        <v>104981</v>
      </c>
      <c r="AE59" s="23">
        <v>504719</v>
      </c>
      <c r="AF59" s="23">
        <v>96986</v>
      </c>
      <c r="AG59" s="23"/>
      <c r="AH59" s="10"/>
      <c r="AJ59" s="23">
        <v>98926</v>
      </c>
      <c r="AK59" s="10"/>
      <c r="AL59" s="23"/>
      <c r="AM59" s="10"/>
      <c r="AN59" s="23">
        <v>100904</v>
      </c>
      <c r="AO59" s="10"/>
      <c r="AP59" s="23"/>
      <c r="AQ59" s="10"/>
      <c r="AR59" s="23">
        <v>102922</v>
      </c>
      <c r="AS59" s="10"/>
      <c r="AT59" s="23"/>
      <c r="AU59" s="10"/>
      <c r="AV59" s="23">
        <v>104981</v>
      </c>
      <c r="AW59" s="10"/>
      <c r="AX59" s="8">
        <v>104981</v>
      </c>
      <c r="AY59" s="10"/>
      <c r="BA59" s="23"/>
      <c r="BB59" s="10"/>
      <c r="BC59" s="12"/>
      <c r="BD59" s="11"/>
      <c r="BE59" s="12"/>
      <c r="BF59" s="13"/>
      <c r="BG59" s="12"/>
      <c r="BH59" s="11"/>
      <c r="BI59" s="12"/>
      <c r="BJ59" s="13"/>
      <c r="BK59" s="12"/>
      <c r="BL59" s="11"/>
      <c r="BM59" s="12"/>
      <c r="BN59" s="13"/>
      <c r="BO59" s="12"/>
      <c r="BP59" s="11"/>
      <c r="BQ59" s="12"/>
      <c r="BR59" s="13"/>
      <c r="BS59" s="12"/>
      <c r="BT59" s="11"/>
      <c r="BU59" s="12"/>
      <c r="BV59" s="13"/>
      <c r="BW59" s="12"/>
      <c r="BX59" s="11"/>
      <c r="BY59" s="12"/>
      <c r="BZ59" s="13"/>
      <c r="CA59" s="12"/>
      <c r="CB59" s="13"/>
      <c r="CC59" s="12"/>
      <c r="CD59" s="11"/>
      <c r="CE59" s="12"/>
      <c r="CF59" s="86"/>
    </row>
    <row r="60" spans="1:84" s="14" customFormat="1" ht="110.25" hidden="1" x14ac:dyDescent="0.25">
      <c r="A60" s="1"/>
      <c r="B60" s="424"/>
      <c r="C60" s="154"/>
      <c r="D60" s="154"/>
      <c r="E60" s="154"/>
      <c r="F60" s="63"/>
      <c r="G60" s="53" t="s">
        <v>299</v>
      </c>
      <c r="H60" s="68" t="s">
        <v>400</v>
      </c>
      <c r="I60" s="65" t="s">
        <v>401</v>
      </c>
      <c r="J60" s="77"/>
      <c r="K60" s="77" t="s">
        <v>402</v>
      </c>
      <c r="L60" s="111" t="s">
        <v>403</v>
      </c>
      <c r="M60" s="66">
        <v>43101</v>
      </c>
      <c r="N60" s="66">
        <v>43830</v>
      </c>
      <c r="O60" s="67" t="s">
        <v>93</v>
      </c>
      <c r="P60" s="67" t="s">
        <v>404</v>
      </c>
      <c r="Q60" s="67" t="s">
        <v>405</v>
      </c>
      <c r="R60" s="95">
        <v>110341</v>
      </c>
      <c r="S60" s="78">
        <v>2017</v>
      </c>
      <c r="U60" s="112">
        <v>20000</v>
      </c>
      <c r="V60" s="112">
        <v>30000</v>
      </c>
      <c r="W60" s="79" t="s">
        <v>406</v>
      </c>
      <c r="X60" s="80" t="s">
        <v>406</v>
      </c>
      <c r="Y60" s="112">
        <v>30000</v>
      </c>
      <c r="AA60" s="81">
        <v>200141</v>
      </c>
      <c r="AB60" s="81">
        <v>229692</v>
      </c>
      <c r="AC60" s="81"/>
      <c r="AD60" s="81"/>
      <c r="AE60" s="69">
        <v>589909</v>
      </c>
      <c r="AJ60" s="81">
        <v>200141</v>
      </c>
      <c r="AK60" s="70"/>
      <c r="AN60" s="81">
        <v>229692</v>
      </c>
      <c r="AO60" s="70"/>
      <c r="AP60" s="82"/>
      <c r="AQ60" s="70"/>
      <c r="AR60" s="69"/>
      <c r="AS60" s="83"/>
      <c r="AT60" s="69"/>
      <c r="AU60" s="83"/>
      <c r="AV60" s="69"/>
      <c r="AW60" s="83"/>
      <c r="AX60" s="69"/>
      <c r="AY60" s="83"/>
      <c r="AZ60" s="71"/>
      <c r="BA60" s="63"/>
      <c r="BB60" s="72"/>
      <c r="BC60" s="63"/>
      <c r="BD60" s="71"/>
      <c r="BE60" s="63"/>
      <c r="BF60" s="72"/>
      <c r="BG60" s="63"/>
      <c r="BH60" s="71"/>
      <c r="BI60" s="63"/>
      <c r="BJ60" s="72"/>
      <c r="BK60" s="63"/>
      <c r="BL60" s="71"/>
      <c r="BM60" s="63"/>
      <c r="BN60" s="72"/>
      <c r="BO60" s="63"/>
      <c r="BP60" s="71"/>
      <c r="BQ60" s="63"/>
      <c r="BR60" s="72"/>
      <c r="BS60" s="63"/>
      <c r="BT60" s="71"/>
      <c r="BU60" s="63"/>
      <c r="BV60" s="72"/>
      <c r="BW60" s="63"/>
      <c r="BX60" s="71"/>
      <c r="BY60" s="63"/>
      <c r="BZ60" s="72"/>
      <c r="CA60" s="63"/>
      <c r="CB60" s="72"/>
      <c r="CC60" s="63"/>
      <c r="CD60" s="71"/>
      <c r="CE60" s="63"/>
      <c r="CF60" s="47"/>
    </row>
    <row r="61" spans="1:84" s="14" customFormat="1" ht="94.5" hidden="1" x14ac:dyDescent="0.25">
      <c r="A61" s="1"/>
      <c r="B61" s="424"/>
      <c r="C61" s="154"/>
      <c r="D61" s="154"/>
      <c r="E61" s="154"/>
      <c r="F61" s="63"/>
      <c r="G61" s="64" t="s">
        <v>299</v>
      </c>
      <c r="H61" s="20" t="s">
        <v>407</v>
      </c>
      <c r="I61" s="65" t="s">
        <v>408</v>
      </c>
      <c r="J61" s="77"/>
      <c r="K61" s="77"/>
      <c r="L61" s="77"/>
      <c r="M61" s="77"/>
      <c r="N61" s="77"/>
      <c r="O61" s="141"/>
      <c r="P61" s="6" t="s">
        <v>409</v>
      </c>
      <c r="Q61" s="6" t="s">
        <v>410</v>
      </c>
      <c r="R61" s="142" t="s">
        <v>411</v>
      </c>
      <c r="S61" s="30">
        <v>2017</v>
      </c>
      <c r="U61" s="142">
        <v>0.64</v>
      </c>
      <c r="V61" s="142">
        <v>0.64</v>
      </c>
      <c r="W61" s="142">
        <v>0.64</v>
      </c>
      <c r="X61" s="142">
        <v>0.64</v>
      </c>
      <c r="Y61" s="95"/>
      <c r="Z61" s="143"/>
      <c r="AA61" s="143"/>
      <c r="AB61" s="143"/>
      <c r="AC61" s="143"/>
      <c r="AD61" s="82"/>
      <c r="AE61" s="82"/>
      <c r="AF61" s="70"/>
      <c r="AG61" s="82"/>
      <c r="AH61" s="70"/>
      <c r="AI61" s="82"/>
      <c r="AJ61" s="70"/>
      <c r="AK61" s="82"/>
      <c r="AL61" s="70"/>
      <c r="AM61" s="82"/>
      <c r="AN61" s="70"/>
      <c r="AO61" s="82"/>
      <c r="AP61" s="70"/>
      <c r="AQ61" s="82"/>
      <c r="AR61" s="70"/>
      <c r="AS61" s="82"/>
      <c r="AT61" s="70"/>
      <c r="AU61" s="83"/>
      <c r="AV61" s="69"/>
      <c r="AW61" s="83"/>
      <c r="AX61" s="69"/>
      <c r="AY61" s="83"/>
      <c r="AZ61" s="71"/>
      <c r="BA61" s="63"/>
      <c r="BB61" s="72"/>
      <c r="BC61" s="63"/>
      <c r="BD61" s="71"/>
      <c r="BE61" s="63"/>
      <c r="BF61" s="72"/>
      <c r="BG61" s="63"/>
      <c r="BH61" s="71"/>
      <c r="BI61" s="63"/>
      <c r="BJ61" s="72"/>
      <c r="BK61" s="63"/>
      <c r="BL61" s="71"/>
      <c r="BM61" s="63"/>
      <c r="BN61" s="72"/>
      <c r="BO61" s="63"/>
      <c r="BP61" s="71"/>
      <c r="BQ61" s="63"/>
      <c r="BR61" s="72"/>
      <c r="BS61" s="63"/>
      <c r="BT61" s="71"/>
      <c r="BU61" s="63"/>
      <c r="BV61" s="72"/>
      <c r="BW61" s="63"/>
      <c r="BX61" s="71"/>
      <c r="BY61" s="63"/>
      <c r="BZ61" s="72"/>
      <c r="CA61" s="63"/>
      <c r="CB61" s="72"/>
      <c r="CC61" s="63"/>
      <c r="CD61" s="71"/>
      <c r="CE61" s="63"/>
      <c r="CF61" s="47"/>
    </row>
    <row r="62" spans="1:84" s="14" customFormat="1" ht="121.5" hidden="1" x14ac:dyDescent="0.25">
      <c r="A62" s="1"/>
      <c r="B62" s="424"/>
      <c r="C62" s="154"/>
      <c r="D62" s="154"/>
      <c r="E62" s="154"/>
      <c r="F62" s="63"/>
      <c r="G62" s="64" t="s">
        <v>299</v>
      </c>
      <c r="H62" s="20" t="s">
        <v>412</v>
      </c>
      <c r="I62" s="65" t="s">
        <v>408</v>
      </c>
      <c r="J62" s="77"/>
      <c r="K62" s="77"/>
      <c r="L62" s="77"/>
      <c r="M62" s="77"/>
      <c r="N62" s="77"/>
      <c r="O62" s="141"/>
      <c r="P62" s="6" t="s">
        <v>413</v>
      </c>
      <c r="Q62" s="6" t="s">
        <v>414</v>
      </c>
      <c r="R62" s="139">
        <v>1</v>
      </c>
      <c r="S62" s="30">
        <v>2017</v>
      </c>
      <c r="U62" s="139">
        <v>3</v>
      </c>
      <c r="V62" s="139"/>
      <c r="W62" s="139"/>
      <c r="X62" s="139"/>
      <c r="Y62" s="95"/>
      <c r="Z62" s="144"/>
      <c r="AA62" s="144"/>
      <c r="AB62" s="144"/>
      <c r="AC62" s="144"/>
      <c r="AD62" s="82"/>
      <c r="AE62" s="82"/>
      <c r="AF62" s="70"/>
      <c r="AG62" s="82"/>
      <c r="AH62" s="70"/>
      <c r="AI62" s="82"/>
      <c r="AJ62" s="70"/>
      <c r="AK62" s="82"/>
      <c r="AL62" s="70"/>
      <c r="AM62" s="82"/>
      <c r="AN62" s="70"/>
      <c r="AO62" s="82"/>
      <c r="AP62" s="70"/>
      <c r="AQ62" s="82"/>
      <c r="AR62" s="70"/>
      <c r="AS62" s="82"/>
      <c r="AT62" s="70"/>
      <c r="AU62" s="83"/>
      <c r="AV62" s="69"/>
      <c r="AW62" s="83"/>
      <c r="AX62" s="69"/>
      <c r="AY62" s="83"/>
      <c r="AZ62" s="71"/>
      <c r="BA62" s="63"/>
      <c r="BB62" s="72"/>
      <c r="BC62" s="63"/>
      <c r="BD62" s="71"/>
      <c r="BE62" s="63"/>
      <c r="BF62" s="72"/>
      <c r="BG62" s="63"/>
      <c r="BH62" s="71"/>
      <c r="BI62" s="63"/>
      <c r="BJ62" s="72"/>
      <c r="BK62" s="63"/>
      <c r="BL62" s="71"/>
      <c r="BM62" s="63"/>
      <c r="BN62" s="72"/>
      <c r="BO62" s="63"/>
      <c r="BP62" s="71"/>
      <c r="BQ62" s="63"/>
      <c r="BR62" s="72"/>
      <c r="BS62" s="63"/>
      <c r="BT62" s="71"/>
      <c r="BU62" s="63"/>
      <c r="BV62" s="72"/>
      <c r="BW62" s="63"/>
      <c r="BX62" s="71"/>
      <c r="BY62" s="63"/>
      <c r="BZ62" s="72"/>
      <c r="CA62" s="63"/>
      <c r="CB62" s="72"/>
      <c r="CC62" s="63"/>
      <c r="CD62" s="71"/>
      <c r="CE62" s="63"/>
      <c r="CF62" s="47"/>
    </row>
    <row r="63" spans="1:84" s="14" customFormat="1" ht="78.75" hidden="1" x14ac:dyDescent="0.25">
      <c r="A63" s="1"/>
      <c r="B63" s="424"/>
      <c r="C63" s="154"/>
      <c r="D63" s="154"/>
      <c r="E63" s="154"/>
      <c r="F63" s="63"/>
      <c r="G63" s="64" t="s">
        <v>299</v>
      </c>
      <c r="H63" s="20" t="s">
        <v>415</v>
      </c>
      <c r="I63" s="65" t="s">
        <v>408</v>
      </c>
      <c r="J63" s="77"/>
      <c r="K63" s="77"/>
      <c r="L63" s="77"/>
      <c r="M63" s="77"/>
      <c r="N63" s="77"/>
      <c r="O63" s="141"/>
      <c r="P63" s="6" t="s">
        <v>416</v>
      </c>
      <c r="Q63" s="6" t="s">
        <v>417</v>
      </c>
      <c r="R63" s="145">
        <v>0</v>
      </c>
      <c r="S63" s="30">
        <v>2017</v>
      </c>
      <c r="U63" s="145"/>
      <c r="V63" s="145"/>
      <c r="W63" s="145"/>
      <c r="X63" s="145"/>
      <c r="Y63" s="95"/>
      <c r="Z63" s="145"/>
      <c r="AA63" s="145"/>
      <c r="AB63" s="145"/>
      <c r="AC63" s="145"/>
      <c r="AD63" s="82"/>
      <c r="AE63" s="82"/>
      <c r="AF63" s="70"/>
      <c r="AG63" s="82"/>
      <c r="AH63" s="70"/>
      <c r="AI63" s="82"/>
      <c r="AJ63" s="70"/>
      <c r="AK63" s="82"/>
      <c r="AL63" s="70"/>
      <c r="AM63" s="82"/>
      <c r="AN63" s="70"/>
      <c r="AO63" s="82"/>
      <c r="AP63" s="70"/>
      <c r="AQ63" s="82"/>
      <c r="AR63" s="70"/>
      <c r="AS63" s="82"/>
      <c r="AT63" s="70"/>
      <c r="AU63" s="83"/>
      <c r="AV63" s="69"/>
      <c r="AW63" s="83"/>
      <c r="AX63" s="69"/>
      <c r="AY63" s="83"/>
      <c r="AZ63" s="71"/>
      <c r="BA63" s="63"/>
      <c r="BB63" s="72"/>
      <c r="BC63" s="63"/>
      <c r="BD63" s="71"/>
      <c r="BE63" s="63"/>
      <c r="BF63" s="72"/>
      <c r="BG63" s="63"/>
      <c r="BH63" s="71"/>
      <c r="BI63" s="63"/>
      <c r="BJ63" s="72"/>
      <c r="BK63" s="63"/>
      <c r="BL63" s="71"/>
      <c r="BM63" s="63"/>
      <c r="BN63" s="72"/>
      <c r="BO63" s="63"/>
      <c r="BP63" s="71"/>
      <c r="BQ63" s="63"/>
      <c r="BR63" s="72"/>
      <c r="BS63" s="63"/>
      <c r="BT63" s="71"/>
      <c r="BU63" s="63"/>
      <c r="BV63" s="72"/>
      <c r="BW63" s="63"/>
      <c r="BX63" s="71"/>
      <c r="BY63" s="63"/>
      <c r="BZ63" s="72"/>
      <c r="CA63" s="63"/>
      <c r="CB63" s="72"/>
      <c r="CC63" s="63"/>
      <c r="CD63" s="71"/>
      <c r="CE63" s="63"/>
      <c r="CF63" s="47"/>
    </row>
    <row r="64" spans="1:84" s="178" customFormat="1" ht="66" hidden="1" x14ac:dyDescent="0.25">
      <c r="A64" s="172"/>
      <c r="B64" s="424"/>
      <c r="C64" s="332" t="s">
        <v>66</v>
      </c>
      <c r="D64" s="332" t="s">
        <v>418</v>
      </c>
      <c r="E64" s="332" t="s">
        <v>68</v>
      </c>
      <c r="F64" s="303"/>
      <c r="G64" s="200" t="s">
        <v>299</v>
      </c>
      <c r="H64" s="217" t="s">
        <v>419</v>
      </c>
      <c r="I64" s="202" t="s">
        <v>197</v>
      </c>
      <c r="J64" s="205" t="s">
        <v>207</v>
      </c>
      <c r="K64" s="205" t="s">
        <v>208</v>
      </c>
      <c r="L64" s="263" t="s">
        <v>209</v>
      </c>
      <c r="M64" s="204">
        <v>43101</v>
      </c>
      <c r="N64" s="204">
        <v>44561</v>
      </c>
      <c r="O64" s="217" t="s">
        <v>217</v>
      </c>
      <c r="P64" s="304" t="s">
        <v>420</v>
      </c>
      <c r="Q64" s="305" t="s">
        <v>421</v>
      </c>
      <c r="R64" s="210">
        <v>11000</v>
      </c>
      <c r="S64" s="210">
        <v>2017</v>
      </c>
      <c r="U64" s="262">
        <v>500</v>
      </c>
      <c r="V64" s="262">
        <v>500</v>
      </c>
      <c r="W64" s="262">
        <v>500</v>
      </c>
      <c r="X64" s="262">
        <v>500</v>
      </c>
      <c r="Y64" s="262">
        <v>2000</v>
      </c>
      <c r="AA64" s="210">
        <v>11619</v>
      </c>
      <c r="AB64" s="210">
        <v>12199</v>
      </c>
      <c r="AC64" s="210">
        <v>12809</v>
      </c>
      <c r="AD64" s="210">
        <v>13450</v>
      </c>
      <c r="AE64" s="210">
        <v>50077</v>
      </c>
      <c r="AJ64" s="344" t="s">
        <v>82</v>
      </c>
      <c r="AK64" s="306" t="s">
        <v>422</v>
      </c>
      <c r="AL64" s="306"/>
      <c r="AM64" s="306"/>
      <c r="AN64" s="356" t="s">
        <v>82</v>
      </c>
      <c r="AO64" s="306" t="s">
        <v>422</v>
      </c>
      <c r="AP64" s="306"/>
      <c r="AQ64" s="234"/>
      <c r="AR64" s="356" t="s">
        <v>82</v>
      </c>
      <c r="AS64" s="306" t="s">
        <v>422</v>
      </c>
      <c r="AT64" s="306"/>
      <c r="AU64" s="234"/>
      <c r="AV64" s="348" t="s">
        <v>82</v>
      </c>
      <c r="AW64" s="234" t="s">
        <v>422</v>
      </c>
      <c r="AX64" s="233"/>
      <c r="AY64" s="234"/>
      <c r="AZ64" s="213"/>
      <c r="BA64" s="164"/>
      <c r="BB64" s="206"/>
      <c r="BC64" s="210"/>
      <c r="BD64" s="206"/>
      <c r="BE64" s="212"/>
      <c r="BF64" s="213"/>
      <c r="BG64" s="214"/>
      <c r="BH64" s="213"/>
      <c r="BI64" s="212"/>
      <c r="BJ64" s="213"/>
      <c r="BK64" s="213"/>
      <c r="BL64" s="212"/>
      <c r="BM64" s="213"/>
      <c r="BN64" s="214"/>
      <c r="BO64" s="213"/>
      <c r="BP64" s="212"/>
      <c r="BQ64" s="213"/>
      <c r="BR64" s="214"/>
      <c r="BS64" s="213"/>
      <c r="BT64" s="212"/>
      <c r="BU64" s="213"/>
      <c r="BV64" s="214"/>
      <c r="BW64" s="213"/>
      <c r="BX64" s="212"/>
      <c r="BY64" s="213"/>
      <c r="BZ64" s="214"/>
      <c r="CA64" s="213"/>
      <c r="CB64" s="214"/>
      <c r="CC64" s="213"/>
      <c r="CD64" s="212"/>
      <c r="CE64" s="213"/>
      <c r="CF64" s="236"/>
    </row>
    <row r="65" spans="1:84" s="178" customFormat="1" ht="132" hidden="1" x14ac:dyDescent="0.25">
      <c r="A65" s="172"/>
      <c r="B65" s="424"/>
      <c r="C65" s="332" t="s">
        <v>66</v>
      </c>
      <c r="D65" s="332" t="s">
        <v>423</v>
      </c>
      <c r="E65" s="332">
        <v>2017011000284</v>
      </c>
      <c r="F65" s="303"/>
      <c r="G65" s="200" t="s">
        <v>299</v>
      </c>
      <c r="H65" s="217" t="s">
        <v>424</v>
      </c>
      <c r="I65" s="202" t="s">
        <v>197</v>
      </c>
      <c r="J65" s="205" t="s">
        <v>207</v>
      </c>
      <c r="K65" s="205" t="s">
        <v>208</v>
      </c>
      <c r="L65" s="263" t="s">
        <v>209</v>
      </c>
      <c r="M65" s="204">
        <v>43101</v>
      </c>
      <c r="N65" s="204">
        <v>44561</v>
      </c>
      <c r="O65" s="205" t="s">
        <v>425</v>
      </c>
      <c r="P65" s="205" t="s">
        <v>426</v>
      </c>
      <c r="Q65" s="205" t="s">
        <v>427</v>
      </c>
      <c r="R65" s="217">
        <v>188936</v>
      </c>
      <c r="S65" s="262">
        <v>2017</v>
      </c>
      <c r="U65" s="208">
        <v>27481.600000000002</v>
      </c>
      <c r="V65" s="208">
        <v>30916.799999999999</v>
      </c>
      <c r="W65" s="208">
        <v>37787.200000000004</v>
      </c>
      <c r="X65" s="208">
        <v>41222.400000000001</v>
      </c>
      <c r="Y65" s="208">
        <f>SUM(U65:X65)+R65</f>
        <v>326344</v>
      </c>
      <c r="AA65" s="220"/>
      <c r="AB65" s="220"/>
      <c r="AC65" s="220"/>
      <c r="AD65" s="220"/>
      <c r="AE65" s="220"/>
      <c r="AJ65" s="344" t="s">
        <v>204</v>
      </c>
      <c r="AK65" s="234" t="s">
        <v>428</v>
      </c>
      <c r="AL65" s="344" t="s">
        <v>82</v>
      </c>
      <c r="AM65" s="306" t="s">
        <v>422</v>
      </c>
      <c r="AN65" s="344" t="s">
        <v>204</v>
      </c>
      <c r="AO65" s="234" t="s">
        <v>428</v>
      </c>
      <c r="AP65" s="356" t="s">
        <v>82</v>
      </c>
      <c r="AQ65" s="306" t="s">
        <v>422</v>
      </c>
      <c r="AR65" s="344" t="s">
        <v>204</v>
      </c>
      <c r="AS65" s="234" t="s">
        <v>428</v>
      </c>
      <c r="AT65" s="356" t="s">
        <v>82</v>
      </c>
      <c r="AU65" s="306" t="s">
        <v>422</v>
      </c>
      <c r="AV65" s="344" t="s">
        <v>204</v>
      </c>
      <c r="AW65" s="234" t="s">
        <v>428</v>
      </c>
      <c r="AX65" s="356" t="s">
        <v>82</v>
      </c>
      <c r="AY65" s="306" t="s">
        <v>422</v>
      </c>
      <c r="AZ65" s="213"/>
      <c r="BA65" s="164"/>
      <c r="BB65" s="206"/>
      <c r="BC65" s="210"/>
      <c r="BD65" s="206"/>
      <c r="BE65" s="212"/>
      <c r="BF65" s="213"/>
      <c r="BG65" s="214"/>
      <c r="BH65" s="213"/>
      <c r="BI65" s="212"/>
      <c r="BJ65" s="213"/>
      <c r="BK65" s="213"/>
      <c r="BL65" s="212"/>
      <c r="BM65" s="213"/>
      <c r="BN65" s="214"/>
      <c r="BO65" s="213"/>
      <c r="BP65" s="212"/>
      <c r="BQ65" s="213"/>
      <c r="BR65" s="214"/>
      <c r="BS65" s="213"/>
      <c r="BT65" s="212"/>
      <c r="BU65" s="213"/>
      <c r="BV65" s="214"/>
      <c r="BW65" s="213"/>
      <c r="BX65" s="212"/>
      <c r="BY65" s="213"/>
      <c r="BZ65" s="214"/>
      <c r="CA65" s="213"/>
      <c r="CB65" s="214"/>
      <c r="CC65" s="213"/>
      <c r="CD65" s="212"/>
      <c r="CE65" s="213"/>
      <c r="CF65" s="236"/>
    </row>
    <row r="66" spans="1:84" s="178" customFormat="1" ht="148.5" hidden="1" x14ac:dyDescent="0.25">
      <c r="A66" s="172"/>
      <c r="B66" s="424"/>
      <c r="C66" s="357" t="s">
        <v>66</v>
      </c>
      <c r="D66" s="332" t="s">
        <v>429</v>
      </c>
      <c r="E66" s="357">
        <v>2017011000283</v>
      </c>
      <c r="F66" s="303"/>
      <c r="G66" s="200" t="s">
        <v>299</v>
      </c>
      <c r="H66" s="217" t="s">
        <v>430</v>
      </c>
      <c r="I66" s="202" t="s">
        <v>197</v>
      </c>
      <c r="J66" s="205" t="s">
        <v>207</v>
      </c>
      <c r="K66" s="205" t="s">
        <v>208</v>
      </c>
      <c r="L66" s="263" t="s">
        <v>209</v>
      </c>
      <c r="M66" s="204">
        <v>43101</v>
      </c>
      <c r="N66" s="204">
        <v>44561</v>
      </c>
      <c r="O66" s="205" t="s">
        <v>217</v>
      </c>
      <c r="P66" s="205" t="s">
        <v>431</v>
      </c>
      <c r="Q66" s="205" t="s">
        <v>432</v>
      </c>
      <c r="R66" s="307">
        <v>15</v>
      </c>
      <c r="S66" s="208">
        <v>2017</v>
      </c>
      <c r="U66" s="208">
        <v>15</v>
      </c>
      <c r="V66" s="208">
        <v>15</v>
      </c>
      <c r="W66" s="208">
        <v>15</v>
      </c>
      <c r="X66" s="208">
        <v>15</v>
      </c>
      <c r="Y66" s="208">
        <v>60</v>
      </c>
      <c r="AA66" s="358">
        <v>60</v>
      </c>
      <c r="AB66" s="358">
        <v>60</v>
      </c>
      <c r="AC66" s="358">
        <v>60</v>
      </c>
      <c r="AD66" s="358">
        <v>60</v>
      </c>
      <c r="AE66" s="358">
        <v>240</v>
      </c>
      <c r="AJ66" s="344" t="s">
        <v>204</v>
      </c>
      <c r="AK66" s="234" t="s">
        <v>212</v>
      </c>
      <c r="AL66" s="344" t="s">
        <v>204</v>
      </c>
      <c r="AM66" s="308"/>
      <c r="AN66" s="344" t="s">
        <v>204</v>
      </c>
      <c r="AO66" s="234" t="s">
        <v>212</v>
      </c>
      <c r="AP66" s="344" t="s">
        <v>204</v>
      </c>
      <c r="AQ66" s="308"/>
      <c r="AR66" s="344" t="s">
        <v>204</v>
      </c>
      <c r="AS66" s="234" t="s">
        <v>212</v>
      </c>
      <c r="AT66" s="309"/>
      <c r="AU66" s="308"/>
      <c r="AV66" s="344" t="s">
        <v>204</v>
      </c>
      <c r="AW66" s="234" t="s">
        <v>212</v>
      </c>
      <c r="AX66" s="309"/>
      <c r="AY66" s="206"/>
      <c r="AZ66" s="213"/>
      <c r="BA66" s="210"/>
      <c r="BB66" s="206"/>
      <c r="BC66" s="210"/>
      <c r="BD66" s="206"/>
      <c r="BE66" s="212"/>
      <c r="BF66" s="213"/>
      <c r="BG66" s="214"/>
      <c r="BH66" s="213"/>
      <c r="BI66" s="212"/>
      <c r="BJ66" s="213"/>
      <c r="BK66" s="213"/>
      <c r="BL66" s="212"/>
      <c r="BM66" s="213"/>
      <c r="BN66" s="214"/>
      <c r="BO66" s="213"/>
      <c r="BP66" s="212"/>
      <c r="BQ66" s="213"/>
      <c r="BR66" s="214"/>
      <c r="BS66" s="213"/>
      <c r="BT66" s="212"/>
      <c r="BU66" s="213"/>
      <c r="BV66" s="214"/>
      <c r="BW66" s="213"/>
      <c r="BX66" s="212"/>
      <c r="BY66" s="213"/>
      <c r="BZ66" s="214"/>
      <c r="CA66" s="213"/>
      <c r="CB66" s="214"/>
      <c r="CC66" s="213"/>
      <c r="CD66" s="212"/>
      <c r="CE66" s="213"/>
      <c r="CF66" s="236"/>
    </row>
    <row r="67" spans="1:84" s="178" customFormat="1" ht="148.5" hidden="1" x14ac:dyDescent="0.25">
      <c r="A67" s="172"/>
      <c r="B67" s="422" t="s">
        <v>433</v>
      </c>
      <c r="C67" s="357" t="s">
        <v>66</v>
      </c>
      <c r="D67" s="332" t="s">
        <v>434</v>
      </c>
      <c r="E67" s="357">
        <v>2015011000092</v>
      </c>
      <c r="F67" s="310"/>
      <c r="G67" s="200" t="s">
        <v>435</v>
      </c>
      <c r="H67" s="227" t="s">
        <v>436</v>
      </c>
      <c r="I67" s="228" t="s">
        <v>121</v>
      </c>
      <c r="J67" s="228" t="s">
        <v>437</v>
      </c>
      <c r="K67" s="202" t="s">
        <v>438</v>
      </c>
      <c r="L67" s="229" t="s">
        <v>439</v>
      </c>
      <c r="M67" s="230">
        <v>43132</v>
      </c>
      <c r="N67" s="230">
        <v>44561</v>
      </c>
      <c r="O67" s="205" t="s">
        <v>75</v>
      </c>
      <c r="P67" s="227" t="s">
        <v>440</v>
      </c>
      <c r="Q67" s="227" t="s">
        <v>126</v>
      </c>
      <c r="R67" s="231">
        <v>1000</v>
      </c>
      <c r="S67" s="231">
        <v>2017</v>
      </c>
      <c r="U67" s="232">
        <v>600</v>
      </c>
      <c r="V67" s="232">
        <v>1200</v>
      </c>
      <c r="W67" s="232">
        <v>1800</v>
      </c>
      <c r="X67" s="232">
        <v>2400</v>
      </c>
      <c r="Y67" s="232">
        <v>2400</v>
      </c>
      <c r="AA67" s="343">
        <v>45</v>
      </c>
      <c r="AB67" s="343">
        <v>45</v>
      </c>
      <c r="AC67" s="343">
        <v>45</v>
      </c>
      <c r="AD67" s="343">
        <v>45</v>
      </c>
      <c r="AE67" s="220">
        <f>AA67+AB67+AC67+AD67</f>
        <v>180</v>
      </c>
      <c r="AF67" s="233">
        <v>45</v>
      </c>
      <c r="AG67" s="234" t="s">
        <v>441</v>
      </c>
      <c r="AH67" s="232"/>
      <c r="AI67" s="232"/>
      <c r="AJ67" s="233">
        <v>45</v>
      </c>
      <c r="AK67" s="234" t="s">
        <v>441</v>
      </c>
      <c r="AL67" s="233"/>
      <c r="AM67" s="234"/>
      <c r="AN67" s="233">
        <v>45</v>
      </c>
      <c r="AO67" s="234" t="s">
        <v>441</v>
      </c>
      <c r="AP67" s="235"/>
      <c r="AQ67" s="217"/>
      <c r="AR67" s="210">
        <v>45</v>
      </c>
      <c r="AS67" s="234" t="s">
        <v>441</v>
      </c>
      <c r="AT67" s="311"/>
      <c r="AU67" s="312"/>
      <c r="AV67" s="313"/>
      <c r="AW67" s="312"/>
      <c r="AX67" s="312"/>
      <c r="AY67" s="313"/>
      <c r="AZ67" s="312"/>
      <c r="BA67" s="314"/>
      <c r="BB67" s="310"/>
      <c r="BC67" s="314"/>
      <c r="BD67" s="310"/>
      <c r="BE67" s="314"/>
      <c r="BF67" s="310"/>
      <c r="BG67" s="314"/>
      <c r="BH67" s="310"/>
      <c r="BI67" s="314"/>
      <c r="BJ67" s="314"/>
      <c r="BK67" s="310"/>
      <c r="BL67" s="314"/>
      <c r="BM67" s="310"/>
      <c r="BN67" s="314"/>
      <c r="BO67" s="310"/>
      <c r="BP67" s="315"/>
      <c r="BQ67" s="310"/>
      <c r="BR67" s="314"/>
      <c r="BS67" s="310"/>
      <c r="BT67" s="315"/>
      <c r="BU67" s="310"/>
      <c r="BV67" s="314"/>
      <c r="BW67" s="310"/>
      <c r="BX67" s="315"/>
      <c r="BY67" s="310"/>
      <c r="BZ67" s="314"/>
      <c r="CA67" s="310"/>
      <c r="CB67" s="314"/>
      <c r="CC67" s="310"/>
      <c r="CD67" s="314"/>
      <c r="CE67" s="310"/>
      <c r="CF67" s="316"/>
    </row>
    <row r="68" spans="1:84" s="178" customFormat="1" ht="99" hidden="1" x14ac:dyDescent="0.25">
      <c r="B68" s="423"/>
      <c r="C68" s="357" t="s">
        <v>66</v>
      </c>
      <c r="D68" s="332" t="s">
        <v>442</v>
      </c>
      <c r="E68" s="357" t="s">
        <v>82</v>
      </c>
      <c r="F68" s="213"/>
      <c r="G68" s="200" t="s">
        <v>435</v>
      </c>
      <c r="H68" s="227" t="s">
        <v>443</v>
      </c>
      <c r="I68" s="228" t="s">
        <v>121</v>
      </c>
      <c r="J68" s="228" t="s">
        <v>444</v>
      </c>
      <c r="K68" s="202" t="s">
        <v>445</v>
      </c>
      <c r="L68" s="229" t="s">
        <v>446</v>
      </c>
      <c r="M68" s="230">
        <v>43282</v>
      </c>
      <c r="N68" s="230">
        <v>44561</v>
      </c>
      <c r="O68" s="205" t="s">
        <v>75</v>
      </c>
      <c r="P68" s="227" t="s">
        <v>447</v>
      </c>
      <c r="Q68" s="227" t="s">
        <v>126</v>
      </c>
      <c r="R68" s="231">
        <v>10</v>
      </c>
      <c r="S68" s="231">
        <v>2017</v>
      </c>
      <c r="U68" s="232">
        <v>30</v>
      </c>
      <c r="V68" s="232">
        <v>60</v>
      </c>
      <c r="W68" s="232">
        <v>95</v>
      </c>
      <c r="X68" s="232">
        <v>135</v>
      </c>
      <c r="Y68" s="232">
        <v>135</v>
      </c>
      <c r="AA68" s="343">
        <v>30</v>
      </c>
      <c r="AB68" s="343">
        <v>30</v>
      </c>
      <c r="AC68" s="343">
        <v>30</v>
      </c>
      <c r="AD68" s="343">
        <v>40</v>
      </c>
      <c r="AE68" s="220">
        <f>AA68+AB68+AC68+AD68</f>
        <v>130</v>
      </c>
      <c r="AF68" s="233">
        <v>30</v>
      </c>
      <c r="AG68" s="234" t="s">
        <v>127</v>
      </c>
      <c r="AH68" s="232"/>
      <c r="AI68" s="232"/>
      <c r="AJ68" s="233">
        <v>30</v>
      </c>
      <c r="AK68" s="234" t="s">
        <v>127</v>
      </c>
      <c r="AL68" s="233"/>
      <c r="AM68" s="234"/>
      <c r="AN68" s="233">
        <v>30</v>
      </c>
      <c r="AO68" s="234" t="s">
        <v>127</v>
      </c>
      <c r="AP68" s="235"/>
      <c r="AQ68" s="217"/>
      <c r="AR68" s="210">
        <v>40</v>
      </c>
      <c r="AS68" s="234" t="s">
        <v>127</v>
      </c>
      <c r="AT68" s="211"/>
      <c r="AU68" s="206"/>
      <c r="AV68" s="210"/>
      <c r="AW68" s="206"/>
      <c r="AX68" s="211"/>
      <c r="AY68" s="206"/>
      <c r="AZ68" s="214"/>
      <c r="BA68" s="213"/>
      <c r="BB68" s="214"/>
      <c r="BC68" s="213"/>
      <c r="BD68" s="214"/>
      <c r="BE68" s="213"/>
      <c r="BF68" s="214"/>
      <c r="BG68" s="213"/>
      <c r="BH68" s="214"/>
      <c r="BI68" s="213"/>
      <c r="BJ68" s="214"/>
      <c r="BK68" s="213"/>
      <c r="BL68" s="214"/>
      <c r="BM68" s="213"/>
      <c r="BN68" s="214"/>
      <c r="BO68" s="213"/>
      <c r="BP68" s="212"/>
      <c r="BQ68" s="213"/>
      <c r="BR68" s="214"/>
      <c r="BS68" s="213"/>
      <c r="BT68" s="212"/>
      <c r="BU68" s="213"/>
      <c r="BV68" s="214"/>
      <c r="BW68" s="213"/>
      <c r="BX68" s="212"/>
      <c r="BY68" s="213"/>
      <c r="BZ68" s="214"/>
      <c r="CA68" s="213"/>
      <c r="CB68" s="214"/>
      <c r="CC68" s="213"/>
      <c r="CD68" s="214"/>
      <c r="CE68" s="213"/>
      <c r="CF68" s="236"/>
    </row>
    <row r="69" spans="1:84" s="14" customFormat="1" ht="126" hidden="1" customHeight="1" x14ac:dyDescent="0.25">
      <c r="B69" s="423"/>
      <c r="C69" s="152"/>
      <c r="D69" s="152"/>
      <c r="E69" s="152"/>
      <c r="F69" s="12"/>
      <c r="G69" s="90">
        <v>3.1</v>
      </c>
      <c r="H69" s="19" t="s">
        <v>448</v>
      </c>
      <c r="I69" s="133" t="s">
        <v>272</v>
      </c>
      <c r="J69" s="134" t="s">
        <v>273</v>
      </c>
      <c r="K69" s="134" t="s">
        <v>274</v>
      </c>
      <c r="L69" s="135" t="s">
        <v>275</v>
      </c>
      <c r="M69" s="136">
        <v>43101</v>
      </c>
      <c r="N69" s="136">
        <v>44561</v>
      </c>
      <c r="O69" s="88" t="s">
        <v>449</v>
      </c>
      <c r="P69" s="19" t="s">
        <v>450</v>
      </c>
      <c r="Q69" s="19" t="s">
        <v>451</v>
      </c>
      <c r="R69" s="38"/>
      <c r="S69" s="30">
        <v>2017</v>
      </c>
      <c r="U69" s="39"/>
      <c r="V69" s="38"/>
      <c r="W69" s="38"/>
      <c r="X69" s="39"/>
      <c r="Y69" s="40"/>
      <c r="AA69" s="41"/>
      <c r="AB69" s="41"/>
      <c r="AC69" s="41"/>
      <c r="AD69" s="41"/>
      <c r="AE69" s="23"/>
      <c r="AJ69" s="23"/>
      <c r="AK69" s="10"/>
      <c r="AL69" s="17"/>
      <c r="AM69" s="10"/>
      <c r="AN69" s="23"/>
      <c r="AO69" s="10"/>
      <c r="AP69" s="17"/>
      <c r="AQ69" s="10"/>
      <c r="AR69" s="23"/>
      <c r="AS69" s="10"/>
      <c r="AT69" s="17"/>
      <c r="AU69" s="10"/>
      <c r="AV69" s="23"/>
      <c r="AW69" s="10"/>
      <c r="AX69" s="17"/>
      <c r="AY69" s="7"/>
      <c r="AZ69" s="13"/>
      <c r="BA69" s="12"/>
      <c r="BB69" s="13"/>
      <c r="BC69" s="12"/>
      <c r="BD69" s="13"/>
      <c r="BE69" s="12"/>
      <c r="BF69" s="13"/>
      <c r="BG69" s="12"/>
      <c r="BH69" s="13"/>
      <c r="BI69" s="12"/>
      <c r="BJ69" s="13"/>
      <c r="BK69" s="12"/>
      <c r="BL69" s="13"/>
      <c r="BM69" s="12"/>
      <c r="BN69" s="13"/>
      <c r="BO69" s="12"/>
      <c r="BP69" s="11"/>
      <c r="BQ69" s="12"/>
      <c r="BR69" s="13"/>
      <c r="BS69" s="12"/>
      <c r="BT69" s="11"/>
      <c r="BU69" s="12"/>
      <c r="BV69" s="13"/>
      <c r="BW69" s="12"/>
      <c r="BX69" s="11"/>
      <c r="BY69" s="12"/>
      <c r="BZ69" s="13"/>
      <c r="CA69" s="12"/>
      <c r="CB69" s="13"/>
      <c r="CC69" s="12"/>
      <c r="CD69" s="13"/>
      <c r="CE69" s="12"/>
      <c r="CF69" s="86"/>
    </row>
    <row r="70" spans="1:84" s="14" customFormat="1" ht="126" hidden="1" customHeight="1" x14ac:dyDescent="0.25">
      <c r="B70" s="423"/>
      <c r="C70" s="152"/>
      <c r="D70" s="152"/>
      <c r="E70" s="152"/>
      <c r="F70" s="12"/>
      <c r="G70" s="90" t="s">
        <v>435</v>
      </c>
      <c r="H70" s="84" t="s">
        <v>452</v>
      </c>
      <c r="I70" s="3" t="s">
        <v>272</v>
      </c>
      <c r="J70" s="4" t="s">
        <v>273</v>
      </c>
      <c r="K70" s="4" t="s">
        <v>274</v>
      </c>
      <c r="L70" s="28" t="s">
        <v>275</v>
      </c>
      <c r="M70" s="5">
        <v>43101</v>
      </c>
      <c r="N70" s="5">
        <v>44561</v>
      </c>
      <c r="O70" s="6" t="s">
        <v>75</v>
      </c>
      <c r="P70" s="84" t="s">
        <v>453</v>
      </c>
      <c r="Q70" s="84" t="s">
        <v>454</v>
      </c>
      <c r="R70" s="98">
        <v>1</v>
      </c>
      <c r="S70" s="30">
        <v>2017</v>
      </c>
      <c r="U70" s="137">
        <v>1</v>
      </c>
      <c r="V70" s="137">
        <v>1</v>
      </c>
      <c r="W70" s="38"/>
      <c r="X70" s="39"/>
      <c r="Y70" s="40"/>
      <c r="AA70" s="138">
        <v>1000</v>
      </c>
      <c r="AB70" s="138">
        <v>1000</v>
      </c>
      <c r="AC70" s="41"/>
      <c r="AD70" s="41"/>
      <c r="AE70" s="23"/>
      <c r="AJ70" s="138">
        <v>1000</v>
      </c>
      <c r="AK70" s="10" t="s">
        <v>278</v>
      </c>
      <c r="AL70" s="17"/>
      <c r="AM70" s="10"/>
      <c r="AN70" s="138">
        <v>1000</v>
      </c>
      <c r="AO70" s="10" t="s">
        <v>278</v>
      </c>
      <c r="AP70" s="17"/>
      <c r="AQ70" s="10"/>
      <c r="AR70" s="23"/>
      <c r="AS70" s="10"/>
      <c r="AT70" s="17"/>
      <c r="AU70" s="10"/>
      <c r="AV70" s="23"/>
      <c r="AW70" s="10"/>
      <c r="AX70" s="17"/>
      <c r="AY70" s="7"/>
      <c r="AZ70" s="13"/>
      <c r="BA70" s="12"/>
      <c r="BB70" s="13"/>
      <c r="BC70" s="12"/>
      <c r="BD70" s="13"/>
      <c r="BE70" s="12"/>
      <c r="BF70" s="13"/>
      <c r="BG70" s="12"/>
      <c r="BH70" s="13"/>
      <c r="BI70" s="12"/>
      <c r="BJ70" s="13"/>
      <c r="BK70" s="12"/>
      <c r="BL70" s="13"/>
      <c r="BM70" s="12"/>
      <c r="BN70" s="13"/>
      <c r="BO70" s="12"/>
      <c r="BP70" s="11"/>
      <c r="BQ70" s="12"/>
      <c r="BR70" s="13"/>
      <c r="BS70" s="12"/>
      <c r="BT70" s="11"/>
      <c r="BU70" s="12"/>
      <c r="BV70" s="13"/>
      <c r="BW70" s="12"/>
      <c r="BX70" s="11"/>
      <c r="BY70" s="12"/>
      <c r="BZ70" s="13"/>
      <c r="CA70" s="12"/>
      <c r="CB70" s="13"/>
      <c r="CC70" s="12"/>
      <c r="CD70" s="13"/>
      <c r="CE70" s="12"/>
      <c r="CF70" s="86"/>
    </row>
    <row r="71" spans="1:84" s="178" customFormat="1" ht="132" hidden="1" x14ac:dyDescent="0.25">
      <c r="A71" s="172"/>
      <c r="B71" s="423"/>
      <c r="C71" s="357" t="s">
        <v>66</v>
      </c>
      <c r="D71" s="332" t="s">
        <v>429</v>
      </c>
      <c r="E71" s="357">
        <v>2017011000281</v>
      </c>
      <c r="F71" s="213"/>
      <c r="G71" s="200" t="s">
        <v>435</v>
      </c>
      <c r="H71" s="317" t="s">
        <v>455</v>
      </c>
      <c r="I71" s="202" t="s">
        <v>197</v>
      </c>
      <c r="J71" s="227" t="s">
        <v>456</v>
      </c>
      <c r="K71" s="227" t="s">
        <v>457</v>
      </c>
      <c r="L71" s="261" t="s">
        <v>458</v>
      </c>
      <c r="M71" s="204">
        <v>43101</v>
      </c>
      <c r="N71" s="204">
        <v>44561</v>
      </c>
      <c r="O71" s="227" t="s">
        <v>201</v>
      </c>
      <c r="P71" s="227" t="s">
        <v>459</v>
      </c>
      <c r="Q71" s="317" t="s">
        <v>460</v>
      </c>
      <c r="R71" s="318">
        <v>0</v>
      </c>
      <c r="S71" s="262">
        <v>2017</v>
      </c>
      <c r="U71" s="167">
        <v>125</v>
      </c>
      <c r="V71" s="167">
        <v>114</v>
      </c>
      <c r="W71" s="167">
        <v>50</v>
      </c>
      <c r="X71" s="167">
        <v>50</v>
      </c>
      <c r="Y71" s="274">
        <f>U71+V71+W71+X71</f>
        <v>339</v>
      </c>
      <c r="AA71" s="359">
        <v>66</v>
      </c>
      <c r="AB71" s="359">
        <v>66</v>
      </c>
      <c r="AC71" s="360">
        <v>66</v>
      </c>
      <c r="AD71" s="359">
        <v>66</v>
      </c>
      <c r="AE71" s="361">
        <f>AD71+AC71+AB71+AA71</f>
        <v>264</v>
      </c>
      <c r="AJ71" s="233" t="s">
        <v>204</v>
      </c>
      <c r="AK71" s="234" t="s">
        <v>205</v>
      </c>
      <c r="AL71" s="233"/>
      <c r="AM71" s="234"/>
      <c r="AN71" s="233" t="s">
        <v>204</v>
      </c>
      <c r="AO71" s="234" t="s">
        <v>205</v>
      </c>
      <c r="AP71" s="233"/>
      <c r="AQ71" s="234"/>
      <c r="AR71" s="233" t="s">
        <v>204</v>
      </c>
      <c r="AS71" s="234" t="s">
        <v>205</v>
      </c>
      <c r="AT71" s="233"/>
      <c r="AU71" s="234"/>
      <c r="AV71" s="233" t="s">
        <v>204</v>
      </c>
      <c r="AW71" s="234" t="s">
        <v>205</v>
      </c>
      <c r="AX71" s="211"/>
      <c r="AY71" s="206"/>
      <c r="AZ71" s="214"/>
      <c r="BA71" s="213"/>
      <c r="BB71" s="214"/>
      <c r="BC71" s="213"/>
      <c r="BD71" s="214"/>
      <c r="BE71" s="213"/>
      <c r="BF71" s="214"/>
      <c r="BG71" s="213"/>
      <c r="BH71" s="214"/>
      <c r="BI71" s="213"/>
      <c r="BJ71" s="214"/>
      <c r="BK71" s="213"/>
      <c r="BL71" s="214"/>
      <c r="BM71" s="213"/>
      <c r="BN71" s="214"/>
      <c r="BO71" s="213"/>
      <c r="BP71" s="212"/>
      <c r="BQ71" s="213"/>
      <c r="BR71" s="214"/>
      <c r="BS71" s="213"/>
      <c r="BT71" s="212"/>
      <c r="BU71" s="213"/>
      <c r="BV71" s="214"/>
      <c r="BW71" s="213"/>
      <c r="BX71" s="212"/>
      <c r="BY71" s="213"/>
      <c r="BZ71" s="214"/>
      <c r="CA71" s="213"/>
      <c r="CB71" s="214"/>
      <c r="CC71" s="213"/>
      <c r="CD71" s="214"/>
      <c r="CE71" s="213"/>
      <c r="CF71" s="236"/>
    </row>
    <row r="72" spans="1:84" s="178" customFormat="1" ht="99" hidden="1" x14ac:dyDescent="0.25">
      <c r="B72" s="423"/>
      <c r="C72" s="357" t="s">
        <v>66</v>
      </c>
      <c r="D72" s="332" t="s">
        <v>429</v>
      </c>
      <c r="E72" s="357">
        <v>2012011000407</v>
      </c>
      <c r="F72" s="213"/>
      <c r="G72" s="320" t="s">
        <v>435</v>
      </c>
      <c r="H72" s="317" t="s">
        <v>461</v>
      </c>
      <c r="I72" s="202" t="s">
        <v>197</v>
      </c>
      <c r="J72" s="227" t="s">
        <v>462</v>
      </c>
      <c r="K72" s="227" t="s">
        <v>215</v>
      </c>
      <c r="L72" s="261" t="s">
        <v>216</v>
      </c>
      <c r="M72" s="204">
        <v>43101</v>
      </c>
      <c r="N72" s="204">
        <v>44561</v>
      </c>
      <c r="O72" s="227" t="s">
        <v>201</v>
      </c>
      <c r="P72" s="227" t="s">
        <v>463</v>
      </c>
      <c r="Q72" s="317" t="s">
        <v>464</v>
      </c>
      <c r="R72" s="318">
        <v>2</v>
      </c>
      <c r="S72" s="262">
        <v>2017</v>
      </c>
      <c r="U72" s="168">
        <v>2</v>
      </c>
      <c r="V72" s="168">
        <v>2</v>
      </c>
      <c r="W72" s="168">
        <v>2</v>
      </c>
      <c r="X72" s="168">
        <v>2</v>
      </c>
      <c r="Y72" s="262">
        <f>U72+V72+W72+X72</f>
        <v>8</v>
      </c>
      <c r="AA72" s="362" t="s">
        <v>465</v>
      </c>
      <c r="AB72" s="362" t="s">
        <v>465</v>
      </c>
      <c r="AC72" s="362" t="s">
        <v>465</v>
      </c>
      <c r="AD72" s="362" t="s">
        <v>465</v>
      </c>
      <c r="AE72" s="361">
        <f>AA72+AB72+AC72+AD72</f>
        <v>4000</v>
      </c>
      <c r="AJ72" s="233" t="s">
        <v>204</v>
      </c>
      <c r="AK72" s="234" t="s">
        <v>220</v>
      </c>
      <c r="AL72" s="233"/>
      <c r="AM72" s="234"/>
      <c r="AN72" s="233" t="s">
        <v>204</v>
      </c>
      <c r="AO72" s="234" t="s">
        <v>466</v>
      </c>
      <c r="AP72" s="235"/>
      <c r="AQ72" s="206"/>
      <c r="AR72" s="233" t="s">
        <v>204</v>
      </c>
      <c r="AS72" s="234" t="s">
        <v>466</v>
      </c>
      <c r="AT72" s="211"/>
      <c r="AU72" s="206"/>
      <c r="AV72" s="233" t="s">
        <v>204</v>
      </c>
      <c r="AW72" s="234" t="s">
        <v>466</v>
      </c>
    </row>
    <row r="73" spans="1:84" s="178" customFormat="1" ht="82.5" hidden="1" x14ac:dyDescent="0.3">
      <c r="B73" s="423"/>
      <c r="C73" s="216" t="s">
        <v>66</v>
      </c>
      <c r="D73" s="216" t="s">
        <v>81</v>
      </c>
      <c r="E73" s="216" t="s">
        <v>82</v>
      </c>
      <c r="F73" s="213"/>
      <c r="G73" s="200" t="s">
        <v>435</v>
      </c>
      <c r="H73" s="317" t="s">
        <v>467</v>
      </c>
      <c r="I73" s="202" t="s">
        <v>71</v>
      </c>
      <c r="J73" s="202" t="s">
        <v>84</v>
      </c>
      <c r="K73" s="202" t="s">
        <v>73</v>
      </c>
      <c r="L73" s="203" t="s">
        <v>74</v>
      </c>
      <c r="M73" s="204">
        <v>42736</v>
      </c>
      <c r="N73" s="204">
        <v>44561</v>
      </c>
      <c r="O73" s="205" t="s">
        <v>75</v>
      </c>
      <c r="P73" s="205" t="s">
        <v>468</v>
      </c>
      <c r="Q73" s="205" t="s">
        <v>469</v>
      </c>
      <c r="R73" s="169">
        <v>0</v>
      </c>
      <c r="S73" s="169">
        <v>2017</v>
      </c>
      <c r="U73" s="170">
        <v>5</v>
      </c>
      <c r="V73" s="170">
        <v>5</v>
      </c>
      <c r="W73" s="170">
        <v>5</v>
      </c>
      <c r="X73" s="170">
        <v>5</v>
      </c>
      <c r="Y73" s="170">
        <v>20</v>
      </c>
      <c r="AA73" s="363">
        <v>77657479</v>
      </c>
      <c r="AB73" s="363">
        <v>80375491</v>
      </c>
      <c r="AC73" s="363">
        <v>83188633</v>
      </c>
      <c r="AD73" s="363">
        <v>86100235</v>
      </c>
      <c r="AE73" s="364">
        <f>SUM(AA73:AD73)</f>
        <v>327321838</v>
      </c>
      <c r="AJ73" s="171">
        <v>77657479</v>
      </c>
      <c r="AK73" s="170" t="s">
        <v>79</v>
      </c>
      <c r="AN73" s="171">
        <v>80375491</v>
      </c>
      <c r="AO73" s="170" t="s">
        <v>79</v>
      </c>
      <c r="AR73" s="171">
        <v>83188633</v>
      </c>
      <c r="AS73" s="170" t="s">
        <v>79</v>
      </c>
      <c r="AV73" s="171">
        <v>86100235</v>
      </c>
      <c r="AW73" s="170" t="s">
        <v>79</v>
      </c>
      <c r="AX73" s="170"/>
      <c r="AY73" s="170" t="s">
        <v>79</v>
      </c>
      <c r="AZ73" s="170"/>
      <c r="BA73" s="170"/>
      <c r="BB73" s="170"/>
      <c r="BC73" s="170"/>
      <c r="BD73" s="170"/>
      <c r="BE73" s="170"/>
      <c r="BF73" s="214"/>
      <c r="BG73" s="213"/>
      <c r="BH73" s="214"/>
      <c r="BI73" s="213"/>
      <c r="BJ73" s="214"/>
      <c r="BK73" s="213"/>
      <c r="BL73" s="214"/>
      <c r="BM73" s="213"/>
      <c r="BN73" s="214"/>
      <c r="BO73" s="213"/>
      <c r="BP73" s="212"/>
      <c r="BQ73" s="213"/>
      <c r="BR73" s="214"/>
      <c r="BS73" s="213"/>
      <c r="BT73" s="212"/>
      <c r="BU73" s="213"/>
      <c r="BV73" s="214"/>
      <c r="BW73" s="213"/>
      <c r="BX73" s="212"/>
      <c r="BY73" s="213"/>
      <c r="BZ73" s="214"/>
      <c r="CA73" s="213"/>
      <c r="CB73" s="214"/>
      <c r="CC73" s="213"/>
      <c r="CD73" s="214"/>
      <c r="CE73" s="213"/>
      <c r="CF73" s="236"/>
    </row>
    <row r="74" spans="1:84" s="178" customFormat="1" ht="99" hidden="1" x14ac:dyDescent="0.25">
      <c r="A74" s="172"/>
      <c r="B74" s="423"/>
      <c r="C74" s="357" t="s">
        <v>66</v>
      </c>
      <c r="D74" s="332" t="s">
        <v>470</v>
      </c>
      <c r="E74" s="357" t="s">
        <v>68</v>
      </c>
      <c r="F74" s="213"/>
      <c r="G74" s="275" t="s">
        <v>471</v>
      </c>
      <c r="H74" s="317" t="s">
        <v>472</v>
      </c>
      <c r="I74" s="202" t="s">
        <v>71</v>
      </c>
      <c r="J74" s="202" t="s">
        <v>473</v>
      </c>
      <c r="K74" s="202" t="s">
        <v>73</v>
      </c>
      <c r="L74" s="203" t="s">
        <v>74</v>
      </c>
      <c r="M74" s="204">
        <v>42736</v>
      </c>
      <c r="N74" s="204">
        <v>44561</v>
      </c>
      <c r="O74" s="317" t="s">
        <v>75</v>
      </c>
      <c r="P74" s="317" t="s">
        <v>474</v>
      </c>
      <c r="Q74" s="317" t="s">
        <v>475</v>
      </c>
      <c r="R74" s="262">
        <v>0</v>
      </c>
      <c r="S74" s="168">
        <v>2017</v>
      </c>
      <c r="U74" s="322">
        <v>0</v>
      </c>
      <c r="V74" s="262">
        <v>0</v>
      </c>
      <c r="W74" s="262">
        <v>0</v>
      </c>
      <c r="X74" s="322">
        <v>0</v>
      </c>
      <c r="Y74" s="323">
        <v>1</v>
      </c>
      <c r="Z74" s="209"/>
      <c r="AA74" s="209"/>
      <c r="AB74" s="209"/>
      <c r="AC74" s="209"/>
      <c r="AD74" s="209"/>
      <c r="AE74" s="210"/>
      <c r="AF74" s="210"/>
      <c r="AG74" s="206"/>
      <c r="AH74" s="211"/>
      <c r="AI74" s="206"/>
      <c r="AJ74" s="210"/>
      <c r="AK74" s="206"/>
      <c r="AL74" s="211"/>
      <c r="AM74" s="206"/>
      <c r="AN74" s="210"/>
      <c r="AO74" s="206"/>
      <c r="AP74" s="211"/>
      <c r="AQ74" s="206"/>
      <c r="AR74" s="210"/>
      <c r="AS74" s="206"/>
      <c r="AT74" s="211"/>
      <c r="AU74" s="206"/>
      <c r="AV74" s="210"/>
      <c r="AW74" s="206"/>
      <c r="AX74" s="211"/>
      <c r="AY74" s="206"/>
      <c r="AZ74" s="214"/>
      <c r="BA74" s="213"/>
      <c r="BB74" s="214"/>
      <c r="BC74" s="213"/>
      <c r="BD74" s="214"/>
      <c r="BE74" s="213"/>
      <c r="BF74" s="214"/>
      <c r="BG74" s="213"/>
      <c r="BH74" s="214"/>
      <c r="BI74" s="213"/>
      <c r="BJ74" s="214"/>
      <c r="BK74" s="213"/>
      <c r="BL74" s="214"/>
      <c r="BM74" s="213"/>
      <c r="BN74" s="214"/>
      <c r="BO74" s="213"/>
      <c r="BP74" s="212"/>
      <c r="BQ74" s="213"/>
      <c r="BR74" s="214"/>
      <c r="BS74" s="213"/>
      <c r="BT74" s="212"/>
      <c r="BU74" s="213"/>
      <c r="BV74" s="214"/>
      <c r="BW74" s="213"/>
      <c r="BX74" s="212"/>
      <c r="BY74" s="213"/>
      <c r="BZ74" s="214"/>
      <c r="CA74" s="213"/>
      <c r="CB74" s="214"/>
      <c r="CC74" s="213"/>
      <c r="CD74" s="214"/>
      <c r="CE74" s="213"/>
      <c r="CF74" s="236"/>
    </row>
    <row r="75" spans="1:84" s="14" customFormat="1" ht="126" hidden="1" x14ac:dyDescent="0.25">
      <c r="B75" s="423"/>
      <c r="C75" s="152"/>
      <c r="D75" s="152"/>
      <c r="E75" s="152"/>
      <c r="F75" s="12"/>
      <c r="G75" s="93" t="s">
        <v>471</v>
      </c>
      <c r="H75" s="19" t="s">
        <v>476</v>
      </c>
      <c r="I75" s="3" t="s">
        <v>349</v>
      </c>
      <c r="J75" s="4"/>
      <c r="K75" s="101" t="s">
        <v>350</v>
      </c>
      <c r="L75" s="101" t="s">
        <v>351</v>
      </c>
      <c r="M75" s="35">
        <v>43101</v>
      </c>
      <c r="N75" s="35">
        <v>44561</v>
      </c>
      <c r="O75" s="109" t="s">
        <v>93</v>
      </c>
      <c r="P75" s="110" t="s">
        <v>477</v>
      </c>
      <c r="Q75" s="19" t="s">
        <v>478</v>
      </c>
      <c r="R75" s="107"/>
      <c r="S75" s="34"/>
      <c r="T75" s="99"/>
      <c r="U75" s="107"/>
      <c r="V75" s="107"/>
      <c r="W75" s="99"/>
      <c r="X75" s="40"/>
      <c r="Y75" s="41"/>
      <c r="Z75" s="41"/>
      <c r="AA75" s="41"/>
      <c r="AB75" s="41"/>
      <c r="AC75" s="23"/>
      <c r="AD75" s="23"/>
      <c r="AE75" s="10"/>
      <c r="AF75" s="17"/>
      <c r="AG75" s="10"/>
      <c r="AH75" s="23"/>
      <c r="AI75" s="10"/>
      <c r="AJ75" s="17"/>
      <c r="AK75" s="10"/>
      <c r="AL75" s="23"/>
      <c r="AM75" s="10"/>
      <c r="AN75" s="17"/>
      <c r="AO75" s="10"/>
      <c r="AP75" s="23"/>
      <c r="AQ75" s="10"/>
      <c r="AR75" s="17"/>
      <c r="AS75" s="10"/>
      <c r="AT75" s="9"/>
      <c r="AU75" s="7"/>
      <c r="AV75" s="8"/>
      <c r="AW75" s="7"/>
      <c r="AX75" s="9"/>
      <c r="AY75" s="7"/>
      <c r="AZ75" s="13"/>
      <c r="BA75" s="12"/>
      <c r="BB75" s="13"/>
      <c r="BC75" s="12"/>
      <c r="BD75" s="13"/>
      <c r="BE75" s="12"/>
      <c r="BF75" s="13"/>
      <c r="BG75" s="12"/>
      <c r="BH75" s="13"/>
      <c r="BI75" s="12"/>
      <c r="BJ75" s="13"/>
      <c r="BK75" s="12"/>
      <c r="BL75" s="13"/>
      <c r="BM75" s="12"/>
      <c r="BN75" s="13"/>
      <c r="BO75" s="12"/>
      <c r="BP75" s="11"/>
      <c r="BQ75" s="12"/>
      <c r="BR75" s="13"/>
      <c r="BS75" s="12"/>
      <c r="BT75" s="11"/>
      <c r="BU75" s="12"/>
      <c r="BV75" s="13"/>
      <c r="BW75" s="12"/>
      <c r="BX75" s="11"/>
      <c r="BY75" s="12"/>
      <c r="BZ75" s="13"/>
      <c r="CA75" s="12"/>
      <c r="CB75" s="13"/>
      <c r="CC75" s="12"/>
      <c r="CD75" s="13"/>
      <c r="CE75" s="12"/>
      <c r="CF75" s="86"/>
    </row>
    <row r="76" spans="1:84" s="14" customFormat="1" ht="126" hidden="1" x14ac:dyDescent="0.25">
      <c r="B76" s="423"/>
      <c r="C76" s="152"/>
      <c r="D76" s="152"/>
      <c r="E76" s="152"/>
      <c r="F76" s="12"/>
      <c r="G76" s="93" t="s">
        <v>471</v>
      </c>
      <c r="H76" s="19" t="s">
        <v>479</v>
      </c>
      <c r="I76" s="3" t="s">
        <v>349</v>
      </c>
      <c r="J76" s="4"/>
      <c r="K76" s="101" t="s">
        <v>350</v>
      </c>
      <c r="L76" s="101" t="s">
        <v>351</v>
      </c>
      <c r="M76" s="35">
        <v>43101</v>
      </c>
      <c r="N76" s="35">
        <v>44561</v>
      </c>
      <c r="O76" s="109" t="s">
        <v>93</v>
      </c>
      <c r="P76" s="26" t="s">
        <v>480</v>
      </c>
      <c r="Q76" s="19" t="s">
        <v>481</v>
      </c>
      <c r="R76" s="38"/>
      <c r="S76" s="34"/>
      <c r="T76" s="39"/>
      <c r="U76" s="38"/>
      <c r="V76" s="38"/>
      <c r="W76" s="39"/>
      <c r="X76" s="40"/>
      <c r="Y76" s="41"/>
      <c r="Z76" s="41"/>
      <c r="AA76" s="41"/>
      <c r="AB76" s="41"/>
      <c r="AC76" s="23"/>
      <c r="AD76" s="23"/>
      <c r="AE76" s="10"/>
      <c r="AF76" s="17"/>
      <c r="AG76" s="10"/>
      <c r="AH76" s="23"/>
      <c r="AI76" s="10"/>
      <c r="AJ76" s="17"/>
      <c r="AK76" s="10"/>
      <c r="AL76" s="23"/>
      <c r="AM76" s="10"/>
      <c r="AN76" s="17"/>
      <c r="AO76" s="10"/>
      <c r="AP76" s="23"/>
      <c r="AQ76" s="10"/>
      <c r="AR76" s="17"/>
      <c r="AS76" s="10"/>
      <c r="AT76" s="9"/>
      <c r="AU76" s="7"/>
      <c r="AV76" s="8"/>
      <c r="AW76" s="7"/>
      <c r="AX76" s="9"/>
      <c r="AY76" s="7"/>
      <c r="AZ76" s="13"/>
      <c r="BA76" s="12"/>
      <c r="BB76" s="13"/>
      <c r="BC76" s="12"/>
      <c r="BD76" s="13"/>
      <c r="BE76" s="12"/>
      <c r="BF76" s="13"/>
      <c r="BG76" s="12"/>
      <c r="BH76" s="13"/>
      <c r="BI76" s="12"/>
      <c r="BJ76" s="13"/>
      <c r="BK76" s="12"/>
      <c r="BL76" s="13"/>
      <c r="BM76" s="12"/>
      <c r="BN76" s="13"/>
      <c r="BO76" s="12"/>
      <c r="BP76" s="11"/>
      <c r="BQ76" s="12"/>
      <c r="BR76" s="13"/>
      <c r="BS76" s="12"/>
      <c r="BT76" s="11"/>
      <c r="BU76" s="12"/>
      <c r="BV76" s="13"/>
      <c r="BW76" s="12"/>
      <c r="BX76" s="11"/>
      <c r="BY76" s="12"/>
      <c r="BZ76" s="13"/>
      <c r="CA76" s="12"/>
      <c r="CB76" s="13"/>
      <c r="CC76" s="12"/>
      <c r="CD76" s="13"/>
      <c r="CE76" s="12"/>
      <c r="CF76" s="86"/>
    </row>
    <row r="77" spans="1:84" s="178" customFormat="1" ht="82.5" hidden="1" x14ac:dyDescent="0.25">
      <c r="B77" s="423"/>
      <c r="C77" s="357" t="s">
        <v>66</v>
      </c>
      <c r="D77" s="332" t="s">
        <v>482</v>
      </c>
      <c r="E77" s="357">
        <v>2016011000089</v>
      </c>
      <c r="F77" s="324"/>
      <c r="G77" s="320">
        <v>3.3</v>
      </c>
      <c r="H77" s="325" t="s">
        <v>483</v>
      </c>
      <c r="I77" s="202" t="s">
        <v>197</v>
      </c>
      <c r="J77" s="227" t="s">
        <v>484</v>
      </c>
      <c r="K77" s="227" t="s">
        <v>485</v>
      </c>
      <c r="L77" s="261" t="s">
        <v>486</v>
      </c>
      <c r="M77" s="204">
        <v>43101</v>
      </c>
      <c r="N77" s="204">
        <v>44561</v>
      </c>
      <c r="O77" s="227" t="s">
        <v>201</v>
      </c>
      <c r="P77" s="227" t="s">
        <v>487</v>
      </c>
      <c r="Q77" s="227" t="s">
        <v>488</v>
      </c>
      <c r="R77" s="231">
        <v>1</v>
      </c>
      <c r="S77" s="262">
        <v>2017</v>
      </c>
      <c r="U77" s="232">
        <v>1</v>
      </c>
      <c r="V77" s="232">
        <v>1</v>
      </c>
      <c r="W77" s="232">
        <v>1</v>
      </c>
      <c r="X77" s="232">
        <v>1</v>
      </c>
      <c r="Y77" s="262">
        <f>U77+V77+W77+X77</f>
        <v>4</v>
      </c>
      <c r="AA77" s="321">
        <v>0</v>
      </c>
      <c r="AB77" s="321">
        <v>0</v>
      </c>
      <c r="AC77" s="321">
        <v>0</v>
      </c>
      <c r="AD77" s="321">
        <v>0</v>
      </c>
      <c r="AE77" s="319">
        <v>0</v>
      </c>
      <c r="AJ77" s="233" t="s">
        <v>204</v>
      </c>
      <c r="AK77" s="234" t="s">
        <v>489</v>
      </c>
      <c r="AL77" s="233"/>
      <c r="AM77" s="234"/>
      <c r="AN77" s="233" t="s">
        <v>204</v>
      </c>
      <c r="AO77" s="234" t="s">
        <v>489</v>
      </c>
      <c r="AP77" s="233"/>
      <c r="AQ77" s="234"/>
      <c r="AR77" s="233" t="s">
        <v>204</v>
      </c>
      <c r="AS77" s="234" t="s">
        <v>489</v>
      </c>
      <c r="AT77" s="233"/>
      <c r="AU77" s="234"/>
      <c r="AV77" s="233" t="s">
        <v>204</v>
      </c>
      <c r="AW77" s="234" t="s">
        <v>489</v>
      </c>
      <c r="AX77" s="211"/>
      <c r="AY77" s="206"/>
      <c r="AZ77" s="212"/>
      <c r="BA77" s="213"/>
      <c r="BB77" s="214"/>
      <c r="BC77" s="213"/>
      <c r="BD77" s="212"/>
      <c r="BE77" s="213"/>
      <c r="BF77" s="214"/>
      <c r="BG77" s="213"/>
      <c r="BH77" s="212"/>
      <c r="BI77" s="213"/>
      <c r="BJ77" s="214"/>
      <c r="BK77" s="213"/>
      <c r="BL77" s="212"/>
      <c r="BM77" s="213"/>
      <c r="BN77" s="214"/>
      <c r="BO77" s="213"/>
      <c r="BP77" s="212"/>
      <c r="BQ77" s="213"/>
      <c r="BR77" s="214"/>
      <c r="BS77" s="213"/>
      <c r="BT77" s="212"/>
      <c r="BU77" s="213"/>
      <c r="BV77" s="214"/>
      <c r="BW77" s="213"/>
      <c r="BX77" s="212"/>
      <c r="BY77" s="213"/>
      <c r="BZ77" s="214"/>
      <c r="CA77" s="213"/>
      <c r="CB77" s="214"/>
      <c r="CC77" s="213"/>
      <c r="CD77" s="212"/>
      <c r="CE77" s="213"/>
      <c r="CF77" s="236"/>
    </row>
    <row r="78" spans="1:84" s="178" customFormat="1" ht="99.75" hidden="1" thickBot="1" x14ac:dyDescent="0.3">
      <c r="B78" s="424"/>
      <c r="C78" s="357" t="s">
        <v>66</v>
      </c>
      <c r="D78" s="332" t="s">
        <v>482</v>
      </c>
      <c r="E78" s="357">
        <v>2016011000089</v>
      </c>
      <c r="F78" s="326"/>
      <c r="G78" s="372">
        <v>3.3</v>
      </c>
      <c r="H78" s="366" t="s">
        <v>490</v>
      </c>
      <c r="I78" s="367" t="s">
        <v>197</v>
      </c>
      <c r="J78" s="368" t="s">
        <v>484</v>
      </c>
      <c r="K78" s="368" t="s">
        <v>485</v>
      </c>
      <c r="L78" s="369" t="s">
        <v>486</v>
      </c>
      <c r="M78" s="370">
        <v>43101</v>
      </c>
      <c r="N78" s="370">
        <v>44561</v>
      </c>
      <c r="O78" s="368" t="s">
        <v>201</v>
      </c>
      <c r="P78" s="368" t="s">
        <v>491</v>
      </c>
      <c r="Q78" s="368" t="s">
        <v>492</v>
      </c>
      <c r="R78" s="231">
        <v>1</v>
      </c>
      <c r="S78" s="262">
        <v>2017</v>
      </c>
      <c r="U78" s="232">
        <v>1</v>
      </c>
      <c r="V78" s="232">
        <v>1</v>
      </c>
      <c r="W78" s="232">
        <v>1</v>
      </c>
      <c r="X78" s="232">
        <v>1</v>
      </c>
      <c r="Y78" s="262">
        <f>U78+V78+W78+X78</f>
        <v>4</v>
      </c>
      <c r="AA78" s="321">
        <v>0</v>
      </c>
      <c r="AB78" s="321">
        <v>0</v>
      </c>
      <c r="AC78" s="321">
        <v>0</v>
      </c>
      <c r="AD78" s="321">
        <v>0</v>
      </c>
      <c r="AE78" s="319">
        <v>0</v>
      </c>
      <c r="AJ78" s="233" t="s">
        <v>204</v>
      </c>
      <c r="AK78" s="234" t="s">
        <v>489</v>
      </c>
      <c r="AL78" s="233"/>
      <c r="AM78" s="234"/>
      <c r="AN78" s="233" t="s">
        <v>204</v>
      </c>
      <c r="AO78" s="234" t="s">
        <v>489</v>
      </c>
      <c r="AP78" s="233"/>
      <c r="AQ78" s="234"/>
      <c r="AR78" s="233" t="s">
        <v>204</v>
      </c>
      <c r="AS78" s="234" t="s">
        <v>489</v>
      </c>
      <c r="AT78" s="233"/>
      <c r="AU78" s="234"/>
      <c r="AV78" s="233" t="s">
        <v>204</v>
      </c>
      <c r="AW78" s="234" t="s">
        <v>489</v>
      </c>
      <c r="AX78" s="327"/>
      <c r="AY78" s="328"/>
      <c r="AZ78" s="329"/>
      <c r="BA78" s="292"/>
      <c r="BB78" s="330"/>
      <c r="BC78" s="292"/>
      <c r="BD78" s="329"/>
      <c r="BE78" s="292"/>
      <c r="BF78" s="330"/>
      <c r="BG78" s="292"/>
      <c r="BH78" s="329"/>
      <c r="BI78" s="292"/>
      <c r="BJ78" s="330"/>
      <c r="BK78" s="292"/>
      <c r="BL78" s="329"/>
      <c r="BM78" s="292"/>
      <c r="BN78" s="330"/>
      <c r="BO78" s="292"/>
      <c r="BP78" s="329"/>
      <c r="BQ78" s="292"/>
      <c r="BR78" s="330"/>
      <c r="BS78" s="292"/>
      <c r="BT78" s="329"/>
      <c r="BU78" s="292"/>
      <c r="BV78" s="330"/>
      <c r="BW78" s="292"/>
      <c r="BX78" s="329"/>
      <c r="BY78" s="292"/>
      <c r="BZ78" s="330"/>
      <c r="CA78" s="292"/>
      <c r="CB78" s="330"/>
      <c r="CC78" s="292"/>
      <c r="CD78" s="329"/>
      <c r="CE78" s="292"/>
      <c r="CF78" s="331"/>
    </row>
    <row r="79" spans="1:84" ht="78.75" hidden="1" x14ac:dyDescent="0.3">
      <c r="B79" s="170"/>
      <c r="G79" s="170"/>
      <c r="H79" s="371" t="s">
        <v>493</v>
      </c>
      <c r="I79" s="3" t="s">
        <v>184</v>
      </c>
      <c r="J79" s="170"/>
      <c r="K79" s="170"/>
      <c r="L79" s="170"/>
      <c r="M79" s="35">
        <v>43101</v>
      </c>
      <c r="N79" s="5">
        <v>44561</v>
      </c>
      <c r="O79" s="170"/>
      <c r="P79" s="170"/>
      <c r="Q79" s="170"/>
    </row>
    <row r="82" spans="27:30" x14ac:dyDescent="0.3">
      <c r="AA82" s="373"/>
      <c r="AB82" s="373"/>
      <c r="AC82" s="373"/>
      <c r="AD82" s="373"/>
    </row>
    <row r="84" spans="27:30" x14ac:dyDescent="0.3">
      <c r="AA84" s="374"/>
      <c r="AB84" s="374"/>
      <c r="AC84" s="374"/>
      <c r="AD84" s="374"/>
    </row>
  </sheetData>
  <autoFilter ref="A4:CF78">
    <filterColumn colId="8">
      <filters>
        <filter val="Departamento Administrativo para la Prosperidad Social"/>
      </filters>
    </filterColumn>
  </autoFilter>
  <mergeCells count="12">
    <mergeCell ref="B67:B78"/>
    <mergeCell ref="Z2:AE3"/>
    <mergeCell ref="B3:B4"/>
    <mergeCell ref="F3:F4"/>
    <mergeCell ref="H3:H4"/>
    <mergeCell ref="B5:B18"/>
    <mergeCell ref="B19:B66"/>
    <mergeCell ref="I2:L3"/>
    <mergeCell ref="M2:N3"/>
    <mergeCell ref="O2:Q3"/>
    <mergeCell ref="R2:S3"/>
    <mergeCell ref="T2:Y3"/>
  </mergeCells>
  <dataValidations xWindow="571" yWindow="441" count="52">
    <dataValidation allowBlank="1" showInputMessage="1" showErrorMessage="1" prompt="Escriba el valor y el año de la línea base de los indicadores que tienen disponibles dicha información. Recuerde que la línea base debe estar expresada en la misma unidad de la meta." sqref="R2"/>
    <dataValidation allowBlank="1" showInputMessage="1" showErrorMessage="1" prompt="Actualice la fórmula conforme:_x000a_1) Al número de acciones de cada objetivo (adición de filas)_x000a_2) Al corte evaluado, ya que la fórmula está indicando el avance del objetivo 1 en el corte No.1" sqref="CF73:CF78 CF41:CF71 CF5:CF20 CF25:CF36"/>
    <dataValidation type="list" allowBlank="1" showInputMessage="1" showErrorMessage="1" sqref="J46:J52">
      <formula1>$K$436:$K$439</formula1>
    </dataValidation>
    <dataValidation allowBlank="1" showInputMessage="1" showErrorMessage="1" prompt="El cálculo del % cumplimiento de objetivos específicos se calcula automaticamente con la fórmula descrita en las instrucciones (Paso 3 literal c)._x000a__x000a_Actualice la fórmula conforme al número de objetivos, acciones y corte de seguimiento._x000a__x000a_" sqref="CF3:CF4"/>
    <dataValidation allowBlank="1" showInputMessage="1" showErrorMessage="1" prompt="Escriba los objetivos específicos del documento CONPES de la siguiente forma: _x000a_Objetivo 1: Descripción del objetivo 1._x000a_Objetivo 2: Descripción del objetivo 2._x000a__x000a_Tenga en cuenta que los objetivos también puede ser entendidos como ejes. " sqref="B3:E3"/>
    <dataValidation allowBlank="1" showInputMessage="1" showErrorMessage="1" prompt="Adicione o elimine columnas conforme al número de cortes de seguimiento establecidos. Se debe reportar el seguimiento dos veces por año (30 de junio -  31 de diciembre)._x000a__x000a_Asegúrese de aplicar y copiar la fórmula para cada una de las acciones establecidas." sqref="CB2:CB3 BF3 BT2:BT3 BJ3 BD2:BD3 BX2:BX3 CD3 BN3 BH2:BH3 BR3 BL2:BL3 BV3 BP2:BP3 BZ3 BB3 AZ2:AZ3"/>
    <dataValidation allowBlank="1" showInputMessage="1" showErrorMessage="1" prompt="1. Escriba el valor de los recursos y las fuentes para la ejecución de las acciones._x000a_2. Tenga en cuenta que una acción puede ser financiada por varias fuentes._x000a_3. Adicione o elimine las columnas necesarias, teniendo en cuenta el número de vigencias._x000a_" sqref="AF2"/>
    <dataValidation allowBlank="1" showInputMessage="1" showErrorMessage="1" prompt="Totalice el costo de las acciones al finalizar la vigencia del documento CONPES." sqref="AE4"/>
    <dataValidation allowBlank="1" showInputMessage="1" showErrorMessage="1" prompt="Escriba el nombre del indicador.  Este debe reflejar con toda presición la propiedad que se pretende medir, y debe ser coherente con la fórmula de medición._x000a__x000a_No se deben formular varios indicadores para una misma acción." sqref="P4"/>
    <dataValidation allowBlank="1" showInputMessage="1" showErrorMessage="1" prompt="Escriba la fecha de finalización de la acción._x000a__x000a_Formato DD/MM/AAAA." sqref="N4"/>
    <dataValidation allowBlank="1" showInputMessage="1" showErrorMessage="1" prompt="Escriba la fecha de inicio de la acción._x000a__x000a_Formato DD/MM/AAAA." sqref="M4"/>
    <dataValidation allowBlank="1" showInputMessage="1" showErrorMessage="1" prompt="Escriba el correo electrónico de la persona responsable de reportar la ejecución de la acción." sqref="L4"/>
    <dataValidation allowBlank="1" showInputMessage="1" showErrorMessage="1" prompt="Escriba el nombre de la Dirección, Subdirección, Grupo o Unidad encargada de la ejecución de la acción._x000a__x000a_Utilice nombres completos y no siglas." sqref="J4"/>
    <dataValidation allowBlank="1" showInputMessage="1" showErrorMessage="1" prompt="Escriba la entidad responsable de la ejecución de la acción. Utilice nombres completos y no siglas." sqref="I4"/>
    <dataValidation allowBlank="1" showInputMessage="1" showErrorMessage="1" prompt="En caso de cambios en los responsables de la ejecución, por favor actualizar la información con la del nuevo responsable." sqref="I2"/>
    <dataValidation allowBlank="1" showInputMessage="1" showErrorMessage="1" prompt="Escriba el nombre completo de la persona responsable de reportar la ejecución de la acción." sqref="K4"/>
    <dataValidation allowBlank="1" showInputMessage="1" showErrorMessage="1" prompt="Defina el período de tiempo en el que la acción será ejecutada." sqref="M2"/>
    <dataValidation allowBlank="1" showInputMessage="1" showErrorMessage="1" prompt="Para una correcta formulación de indicadores por favor consulte la Guía metodológica para el seguimiento y la evaluación de políticas públicas (2014), elaborada por la DSEPP, que se encuentra en el siguiente enlace: https://sinergia.dnp.gov.co/_x000a__x000a_" sqref="O2"/>
    <dataValidation allowBlank="1" showInputMessage="1" showErrorMessage="1" prompt="Escriba el avance acumulado del indicador para cada acción formulada. _x000a__x000a_El valor del avance debe estar en la misma unidad de la meta y ser consistente con la fórmula de cálculo del indicador._x000a__x000a_" sqref="BD4 BH4 CB4 BL4 BP4 BT4 BX4 AZ4"/>
    <dataValidation allowBlank="1" showInputMessage="1" showErrorMessage="1" prompt="El avance porcentual de las acciones se calcula con respecto a las metas determinadas para cada vigencia. _x000a__x000a_No modifique las fórmulas y asegúrese de aplicarlas correctamente en todas las filas (acciones) y columnas (cortes)." sqref="CC4 BE4 BI4 BM4 BQ4 BU4 BY4 BA4"/>
    <dataValidation allowBlank="1" showInputMessage="1" showErrorMessage="1" prompt="El avance porcentual financiero se calcula con respecto a los recursos asignados para la acción en cada vigencia._x000a__x000a_No modifique las fórmulas y asegúrese de aplicarlas correctamente en todas las filas (acciones) y columnas (cortes)." sqref="BG4 CE4 BK4 BO4 BS4 BW4 CA4 BC4"/>
    <dataValidation allowBlank="1" showInputMessage="1" showErrorMessage="1" prompt="Escriba el avance acumulado financiero para cada acción formulada (recursos ejecutados en desarrollo de la acción). _x000a__x000a_" sqref="BF4 BJ4 CD4 BN4 BR4 BV4 BZ4 BB4"/>
    <dataValidation allowBlank="1" showInputMessage="1" showErrorMessage="1" prompt="De acuerdo a la fecha de aprobación se mostrata el año correspondiente a cada vigencia. " sqref="AT3:AV3 AF3:AR3 AX3:AY3 Z4:AD4"/>
    <dataValidation allowBlank="1" showInputMessage="1" showErrorMessage="1" prompt="De acuerdo a la fecha de aprobación se mostrata el año correspondiente a cada vigencia." sqref="AS3 AW3"/>
    <dataValidation allowBlank="1" showInputMessage="1" showErrorMessage="1" prompt="Escriba la fórmula de cálculo del indicador, teniendo en cuenta las indicaciones de la DSEPP consignadas en su Guía Metodológica. " sqref="Q4"/>
    <dataValidation allowBlank="1" showInputMessage="1" showErrorMessage="1" prompt="Escriba las acciones que componen cada objetivo de la siguiente forma:_x000a_1.1 Descripción de la accion._x000a__x000a_No se deben formular varias acciones en una misma fila._x000a__x000a_Cada acción debe tener un único indicador._x000a_" sqref="H3"/>
    <dataValidation allowBlank="1" showInputMessage="1" showErrorMessage="1" prompt="1. Defina  en términos porcentuales la ponderación de cada objetivo de acuerdo a su nivel de importancia en el cumplimiento del objetivo general de la política._x000a_2. La suma de las ponderaciones de los objetivos debe ser igual al 100%." sqref="G4 F3"/>
    <dataValidation allowBlank="1" showInputMessage="1" showErrorMessage="1" prompt="Los indicadores de cumplimiento se clasifican en:_x000a_1. Indicadores de gestión._x000a_2. Indicadores de producto._x000a_3. Indicadores de resultado._x000a__x000a_Para mayor información consulte la Guía Metodológica de la DSEPP https://sinergia.dnp.gov.co/  _x000a_" sqref="O4"/>
    <dataValidation allowBlank="1" showInputMessage="1" showErrorMessage="1" prompt="Escriba el valor de la meta para cada vigencia de forma acumulada. _x000a__x000a_Elimine o adicione columnas de acuerdo al tiempo de ejecución de la política._x000a__x000a_En los casos en los que el indicador cuenta con LB por favor adicione dicho valor a las metas definidas._x000a_" sqref="T4:Y4"/>
    <dataValidation allowBlank="1" showInputMessage="1" showErrorMessage="1" prompt="1. Escriba el costo de las acciones para cada vigencia._x000a_2. Escriba un estimativo cuando no tenga claridad del costeo de las acciones._x000a_3. Adicione o elimine las columnas necesarias, teniendo en cuenta el número de vigencias establecidas en el documento." sqref="Z2"/>
    <dataValidation allowBlank="1" showInputMessage="1" showErrorMessage="1" prompt="La sección de seguimiento a la ejecución de las acciones debe diligenciarse una vez el documento CONPES ha sido aprobado, y debe actualizarse de acuerdo a los cortes establecidos en el documento." sqref="AZ1:CF1"/>
    <dataValidation allowBlank="1" showInputMessage="1" showErrorMessage="1" prompt="Escriba la fuente de financiamiento de cada acción para cada vigencia." sqref="AX29:AX34 AI36:AJ36 AL41 AT41 AP41 BD35 AO21:AO24 AY56 AU27 AY27 AX36 AQ27 AM27 AI27 AN56:AN58 AR56:AR58 BA56:BA59 AW56:AW58 AG59 AP64:AP66 AL59 BB26 AL26 AV26 AP26 BD26 AX26 AZ26 AT26 AR37:AR40 AX59:AX66 AT59:AT66 AS21:AS24 AN64:AN66 AC21:AC24 AK21:AK24 BC64:BC66 AX41:AX42 BC41 BC52 AH41 AM36:AN36 AT29:AT34 AQ36:AR36 AV29:AV32 AW29:AW30 AR31:AR32 AW35:AX35 AS35:AT35 AO35:AP35 AZ35:BA35 AT36 AE36 AL33:AL34 AW21:AW24 AN31:AN32 AP33:AP34 AK35 AV37:AV40 AN37:AN40 AJ37:AJ40 AP59:AP60 AS61:AS63 AK61:AK63 AG61:AG63 AO61:AO63 AN60"/>
    <dataValidation type="custom" allowBlank="1" showInputMessage="1" showErrorMessage="1" sqref="F12:F18 G12 F35 G54:G55 G16:G18 F52:F53 F5:G10">
      <formula1>1</formula1>
    </dataValidation>
    <dataValidation allowBlank="1" showInputMessage="1" showErrorMessage="1" prompt="Escriba los recursos asignados para cada vigencia" sqref="BC73:BE73 AW74:AY76 AQ46:AQ52 AO53:AQ53 AK53:AM53 AG53:AI53 AF54:AY55 AG74:AI76 AO74:AQ76 AR5:AS6 AN27 AJ27 AZ27 AV27 AR27 AH27 AX27 AT27 AP27 AL27 AQ14:AZ15 BB56:BB59 AH59 AV56:AV58 AX56:AX58 AP56:AP58 AL56:AL58 AT56:AT58 AM59 AJ5:AK6 AN5:AO6 AV5:BE6 AS74:AU76 AK74:AM76 AL67:AM67 AH67:AI67 AP67:AQ67 AU67:AZ67 AI41 AK26 AS26 BC26 AM26 AW26 AQ26 BA26 AU26 BE26 AY26 AO26 AY12 AK43:AM43 AW43:BA43 AO20 BC43:BE43 AO43:AQ43 AX77:AY78 AJ17:AK17 AN17:BE17 AW59:AW66 AU59:AU66 AY59:AY66 AQ25:AY25 AD21:AD24 AT21:AT24 AB21:AB24 AN21:AN24 AJ21:AJ24 AR21:AR24 AV21:AV24 AP21:AP24 AL21:AL24 AX16:AZ18 AB64:AD65 AJ64:AL65 AY41:AY42 AN64:AP65 AR64:AT65 AV64:AX65 BD52 BD64:BD66 BD41 BB52 BB64:BB66 BB41 AP52:AX52 AP66:AX66 AO41:AX41 AO68:AQ70 AX7:BE8 AY29:AY36 AK36:AK41 BB35 BD35 AW28:AW34 AK33:AK34 AQ31:AQ35 AM31:AM35 AO31:AO34 AU29:AU40 AW68:AY71 AG68:AI68 AK68:AM70 AS68:AU70 AV10:AW10 AK10 AR10:AS10 AO10 AF9:AY9 AT11:AY11 AY10 AV20:AW20 AR20:AS20 AO44 AS44 AW44:AY53 AS43:AU43 AS46:AU53 AW36:AW42 AS36:AS40 AM37:AM41 AG36:AG41 AQ37:AQ40 AX19:AY19 AO36:AO40 AH61:AH63 AN61:AN63 AJ61:AJ63 AF61:AF63 AT61:AT63 AS59:AS60 AS64:AS66 AR61:AR63 AQ59:AQ60 AQ64:AQ66 AL61:AL63 AK59:AK60 AK64:AK66 AP61:AP63 AO59:AO60 AO64:AO66 AW24 AU12 AP23:AR24 AS24 AT23:AV24 AQ19:AR19 AT19:AV19 AS28:AS34 AK28 AO28"/>
    <dataValidation allowBlank="1" showInputMessage="1" showErrorMessage="1" prompt="Escriba la fuente de financiamiento de la acción para cada vigencia." sqref="AQ13:AY13 AJ12:AK12 AN12:AT12 AV12:AX12 AZ12:BH12"/>
    <dataValidation allowBlank="1" showInputMessage="1" showErrorMessage="1" prompt="Escriba el año de la línea base." sqref="K21:K24 M21:M24 R56:S58 S53 U27 R12:S12 S17 U37:Y39 T41 AB29:AB30 AA31:AA32 T36:X36 U31:Y35 U64:Y66 R59:R66 U60:Y60 R26:R27 R29:R40"/>
    <dataValidation type="decimal" allowBlank="1" showInputMessage="1" showErrorMessage="1" sqref="AA12:AD12 AA54:AD55">
      <formula1>1</formula1>
      <formula2>1000000000</formula2>
    </dataValidation>
    <dataValidation type="whole" allowBlank="1" showInputMessage="1" showErrorMessage="1" sqref="AV74:AV76 AJ43 AN74:AN76 AF74:AF76 AJ74:AJ76 AA26:AD26 AN53 AJ53 AF53 Z53:AD53 AW27 AK27 AO27 AG27 AS27 AA27:AE27 AB56:AE58 AI56:AJ58 AM56:AM58 AX59 AY57:AY58 AU56:AU58 AF68 AQ56:AQ58 AF59 Z59:AD59 AR64:AR66 AR74:AR76 BB73 AR68:AS68 AT67 AW67 AJ26 AN26 AR26 AR46:AR53 AV68:AV70 AA43:AD43 S21:S24 BB43 AN64:AN66 AJ64:AJ66 AA37:AC39 AV59:AV66 AE21:AE24 AM21:AM24 AA21:AA24 AQ21:AQ24 AU21:AU24 U21:X24 AU64:AU65 BA52 BA66 AU41:AV41 AQ41:AR41 AN41 AJ41 Z41:AD41 AD36 AH36 AT29:AT32 Y36:AA36 AB31:AE32 AL29:AO30 AV29:AW30 AV29:AV33 AJ33:AJ34 AN33:AN34 AA33:AC34 AL31:AL32 AP31:AP32 AW33:AW34 AP64:AP66 AJ68:AJ69 AN68:AN69 AR69:AR70 AK44 AN43:AN44 AV43:AV53 AR43:AR44 AB44:AE44 AF37:AF41 AL36:AL40 AP37:AP40 AA40:AD40 AT40 AJ59:AJ60 AN59:AN60 AR59:AR60 AA60:AC60 AA64:AC66 AM61:AM63 AI61:AI63 AE61:AE63 Z61:AC63 AP60 AQ61:AQ65 AR29:AR34">
      <formula1>1</formula1>
      <formula2>1000000000</formula2>
    </dataValidation>
    <dataValidation type="date" allowBlank="1" showInputMessage="1" showErrorMessage="1" error="Escriba la fecha en formato DD/MM/AAAA" sqref="M68:N70 M20:O20 N25 M14:N18 M12:N12 M73:N76 M44:O45 J21 N79 M10:O10 M53:N60 M64:N66 O61:O63 M5:N9 M26:N27 M29:N43 N19 N28">
      <formula1>36526</formula1>
      <formula2>55153</formula2>
    </dataValidation>
    <dataValidation allowBlank="1" showInputMessage="1" showErrorMessage="1" prompt="Actualice la numeración de las acciones de acuerdo al número de objetivos y acciones formuladas en el documento CONPES._x000a__x000a_La actualización corresponde sólo al número de la acción, por ejemplo &quot;Acción 1.1&quot;." sqref="H16:H18 G21:G24 H54:H66 H26:H52"/>
    <dataValidation type="decimal" operator="greaterThanOrEqual" allowBlank="1" showInputMessage="1" showErrorMessage="1" errorTitle="Metas acumuladas" error="La meta para el año n debe incluir el valor de la meta en el año n-1. " sqref="AA56:AA58 Y54:Y55 Y9:Y10 Y5:Y6">
      <formula1>V5</formula1>
    </dataValidation>
    <dataValidation type="decimal" operator="greaterThanOrEqual" allowBlank="1" showInputMessage="1" showErrorMessage="1" errorTitle="Metas acumuladas" error="La meta para el año n debe incluir el valor de la meta en el año n-1. " sqref="V56:X59 W27:Y27 O21:Q22 AD29:AE30 V61:X63 V40:X40">
      <formula1>N21</formula1>
    </dataValidation>
    <dataValidation type="decimal" operator="greaterThanOrEqual" allowBlank="1" showInputMessage="1" showErrorMessage="1" errorTitle="Metas acumuladas" error="La meta para el año n debe incluir el valor de la meta en el año n-1. " sqref="Y61:Y63 Y56:Y58 Z27 R21:R22 X54:X55 X44:Y44 Y40">
      <formula1>P21</formula1>
    </dataValidation>
    <dataValidation type="list" allowBlank="1" showInputMessage="1" showErrorMessage="1" sqref="L75:L76 L46:L52">
      <formula1>$M$433:$M$436</formula1>
    </dataValidation>
    <dataValidation allowBlank="1" showInputMessage="1" showErrorMessage="1" prompt="La sección de Plan de Acción debe diligenciarse en el momento de la elaboración del documento CONPES." sqref="F1:AY1"/>
    <dataValidation type="list" allowBlank="1" showInputMessage="1" showErrorMessage="1" sqref="O11">
      <formula1>$R$394:$R$396</formula1>
    </dataValidation>
    <dataValidation type="list" allowBlank="1" showInputMessage="1" showErrorMessage="1" sqref="O68">
      <formula1>$R$396:$R$398</formula1>
    </dataValidation>
    <dataValidation type="decimal" operator="greaterThanOrEqual" allowBlank="1" showInputMessage="1" showErrorMessage="1" errorTitle="Metas acumuladas" error="La meta para el año n debe incluir el valor de la meta en el año n-1. " sqref="AS7">
      <formula1>AK7</formula1>
    </dataValidation>
    <dataValidation type="decimal" operator="greaterThanOrEqual" allowBlank="1" showInputMessage="1" showErrorMessage="1" errorTitle="Metas acumuladas" error="La meta para el año n debe incluir el valor de la meta en el año n-1. " sqref="AQ8">
      <formula1>AJ8</formula1>
    </dataValidation>
    <dataValidation type="decimal" operator="greaterThanOrEqual" allowBlank="1" showInputMessage="1" showErrorMessage="1" errorTitle="Metas acumuladas" error="La meta para el año n debe incluir el valor de la meta en el año n-1. " sqref="AJ29:AJ30">
      <formula1>AE29</formula1>
    </dataValidation>
    <dataValidation type="decimal" operator="greaterThanOrEqual" allowBlank="1" showInputMessage="1" showErrorMessage="1" errorTitle="Metas acumuladas" error="La meta para el año n debe incluir el valor de la meta en el año n-1. " sqref="AK29:AK30">
      <formula1>AE29</formula1>
    </dataValidation>
    <dataValidation type="decimal" operator="greaterThanOrEqual" allowBlank="1" showInputMessage="1" showErrorMessage="1" errorTitle="Metas acumuladas" error="La meta para el año n debe incluir el valor de la meta en el año n-1. " sqref="U54:W55 U44:W44">
      <formula1>#REF!</formula1>
    </dataValidation>
  </dataValidations>
  <hyperlinks>
    <hyperlink ref="L60" r:id="rId1"/>
    <hyperlink ref="M5" r:id="rId2" display="rosa.gongora@mininterior.gov.co"/>
    <hyperlink ref="M74" r:id="rId3" display="nubialopez@presidencia.gov.co"/>
    <hyperlink ref="L11" r:id="rId4"/>
    <hyperlink ref="L13" r:id="rId5"/>
    <hyperlink ref="L68" r:id="rId6"/>
    <hyperlink ref="L67" r:id="rId7"/>
    <hyperlink ref="L14" r:id="rId8"/>
    <hyperlink ref="L15" r:id="rId9"/>
    <hyperlink ref="L12" r:id="rId10"/>
    <hyperlink ref="L17" r:id="rId11"/>
    <hyperlink ref="L53" r:id="rId12"/>
    <hyperlink ref="L22" r:id="rId13"/>
    <hyperlink ref="L24" r:id="rId14"/>
    <hyperlink ref="L21" r:id="rId15"/>
    <hyperlink ref="L23" r:id="rId16"/>
    <hyperlink ref="L41" r:id="rId17"/>
    <hyperlink ref="L64" r:id="rId18"/>
    <hyperlink ref="L65" r:id="rId19"/>
    <hyperlink ref="L66" r:id="rId20"/>
    <hyperlink ref="L52" r:id="rId21"/>
    <hyperlink ref="L71" r:id="rId22"/>
    <hyperlink ref="L72" r:id="rId23"/>
    <hyperlink ref="L77" r:id="rId24"/>
    <hyperlink ref="L78" r:id="rId25"/>
    <hyperlink ref="L16" r:id="rId26"/>
    <hyperlink ref="L18" r:id="rId27"/>
    <hyperlink ref="L42" r:id="rId28"/>
    <hyperlink ref="L35" r:id="rId29"/>
    <hyperlink ref="L19" r:id="rId30"/>
    <hyperlink ref="L28" r:id="rId31"/>
  </hyperlinks>
  <pageMargins left="0.7" right="0.7" top="0.75" bottom="0.75" header="0.3" footer="0.3"/>
  <pageSetup orientation="portrait" r:id="rId32"/>
  <legacyDrawing r:id="rId33"/>
  <extLst>
    <ext xmlns:x14="http://schemas.microsoft.com/office/spreadsheetml/2009/9/main" uri="{CCE6A557-97BC-4b89-ADB6-D9C93CAAB3DF}">
      <x14:dataValidations xmlns:xm="http://schemas.microsoft.com/office/excel/2006/main" xWindow="571" yWindow="441" count="1">
        <x14:dataValidation type="list" allowBlank="1" showInputMessage="1" showErrorMessage="1" prompt="Los indicadores de cumplimiento se clasifican en:_x000a_1. Indicadores de gestión._x000a_2. Indicadores de producto._x000a_3. Indicadores de resultado._x000a__x000a_">
          <x14:formula1>
            <xm:f>'xlFile://Root/Volumes/PAZ/DNP/2017/mujeres/PAS FINI/C:/Users/dpalacios/Departamento Nacional de Planeacion/Departamento Nacional de Planeacion/GPE_Víctimas - Documentos/CONPES Mujeres Víctimas/FASE II/CONCERTACIONES/[F-]D'!#REF!</xm:f>
          </x14:formula1>
          <xm:sqref>O75:O76 O7:O8 O68:O70 O64:O66 O14:O15 O26:O41 O43 O19 O53:O60 O12 O17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BW7"/>
  <sheetViews>
    <sheetView topLeftCell="D1" workbookViewId="0">
      <selection activeCell="K5" sqref="K5"/>
    </sheetView>
  </sheetViews>
  <sheetFormatPr baseColWidth="10" defaultColWidth="11.42578125" defaultRowHeight="15" x14ac:dyDescent="0.25"/>
  <cols>
    <col min="2" max="2" width="44.42578125" customWidth="1"/>
    <col min="3" max="3" width="33.42578125" customWidth="1"/>
    <col min="5" max="5" width="41.140625" customWidth="1"/>
    <col min="6" max="6" width="56" customWidth="1"/>
    <col min="7" max="7" width="25.140625" customWidth="1"/>
    <col min="8" max="8" width="27.28515625" customWidth="1"/>
    <col min="9" max="9" width="21.85546875" customWidth="1"/>
    <col min="13" max="13" width="44.28515625" customWidth="1"/>
    <col min="14" max="14" width="41.28515625" customWidth="1"/>
  </cols>
  <sheetData>
    <row r="1" spans="2:75" ht="15.75" thickBot="1" x14ac:dyDescent="0.3"/>
    <row r="2" spans="2:75" ht="95.25" thickBot="1" x14ac:dyDescent="0.3">
      <c r="B2" s="151" t="s">
        <v>17</v>
      </c>
      <c r="C2" s="49" t="s">
        <v>18</v>
      </c>
      <c r="D2" s="151" t="s">
        <v>494</v>
      </c>
      <c r="E2" s="151" t="s">
        <v>495</v>
      </c>
      <c r="F2" s="151" t="s">
        <v>31</v>
      </c>
      <c r="G2" s="49" t="s">
        <v>32</v>
      </c>
      <c r="H2" s="49" t="s">
        <v>33</v>
      </c>
      <c r="I2" s="49" t="s">
        <v>34</v>
      </c>
      <c r="J2" s="49" t="s">
        <v>35</v>
      </c>
      <c r="K2" s="49" t="s">
        <v>36</v>
      </c>
      <c r="L2" s="87" t="s">
        <v>37</v>
      </c>
      <c r="M2" s="87" t="s">
        <v>38</v>
      </c>
      <c r="N2" s="43" t="s">
        <v>39</v>
      </c>
      <c r="O2" s="87" t="s">
        <v>40</v>
      </c>
      <c r="P2" s="87" t="s">
        <v>41</v>
      </c>
      <c r="Q2" s="50" t="s">
        <v>43</v>
      </c>
      <c r="R2" s="50" t="s">
        <v>44</v>
      </c>
      <c r="S2" s="50" t="s">
        <v>45</v>
      </c>
      <c r="T2" s="50" t="s">
        <v>46</v>
      </c>
      <c r="U2" s="50" t="s">
        <v>47</v>
      </c>
      <c r="V2" s="48" t="s">
        <v>49</v>
      </c>
      <c r="W2" s="48" t="s">
        <v>50</v>
      </c>
      <c r="X2" s="48" t="s">
        <v>51</v>
      </c>
      <c r="Y2" s="48" t="s">
        <v>52</v>
      </c>
      <c r="Z2" s="51" t="s">
        <v>53</v>
      </c>
      <c r="AA2" s="151" t="s">
        <v>57</v>
      </c>
      <c r="AB2" s="151" t="s">
        <v>55</v>
      </c>
      <c r="AC2" s="151" t="s">
        <v>57</v>
      </c>
      <c r="AD2" s="151" t="s">
        <v>56</v>
      </c>
      <c r="AE2" s="151" t="s">
        <v>58</v>
      </c>
      <c r="AF2" s="151" t="s">
        <v>55</v>
      </c>
      <c r="AG2" s="151" t="s">
        <v>58</v>
      </c>
      <c r="AH2" s="151" t="s">
        <v>56</v>
      </c>
      <c r="AI2" s="151" t="s">
        <v>59</v>
      </c>
      <c r="AJ2" s="151" t="s">
        <v>55</v>
      </c>
      <c r="AK2" s="151" t="s">
        <v>60</v>
      </c>
      <c r="AL2" s="151" t="s">
        <v>56</v>
      </c>
      <c r="AM2" s="151" t="s">
        <v>61</v>
      </c>
      <c r="AN2" s="151" t="s">
        <v>55</v>
      </c>
      <c r="AO2" s="151" t="s">
        <v>62</v>
      </c>
      <c r="AP2" s="151" t="s">
        <v>56</v>
      </c>
      <c r="AQ2" s="42" t="s">
        <v>63</v>
      </c>
      <c r="AR2" s="42" t="s">
        <v>64</v>
      </c>
      <c r="AS2" s="42" t="s">
        <v>63</v>
      </c>
      <c r="AT2" s="42" t="s">
        <v>64</v>
      </c>
      <c r="AU2" s="42" t="s">
        <v>63</v>
      </c>
      <c r="AV2" s="42" t="s">
        <v>64</v>
      </c>
      <c r="AW2" s="42" t="s">
        <v>63</v>
      </c>
      <c r="AX2" s="42" t="s">
        <v>64</v>
      </c>
      <c r="AY2" s="42" t="s">
        <v>63</v>
      </c>
      <c r="AZ2" s="42" t="s">
        <v>64</v>
      </c>
      <c r="BA2" s="42" t="s">
        <v>63</v>
      </c>
      <c r="BB2" s="42" t="s">
        <v>64</v>
      </c>
      <c r="BC2" s="42" t="s">
        <v>63</v>
      </c>
      <c r="BD2" s="42" t="s">
        <v>64</v>
      </c>
      <c r="BE2" s="42" t="s">
        <v>63</v>
      </c>
      <c r="BF2" s="42" t="s">
        <v>64</v>
      </c>
      <c r="BG2" s="42" t="s">
        <v>63</v>
      </c>
      <c r="BH2" s="42" t="s">
        <v>64</v>
      </c>
      <c r="BI2" s="42" t="s">
        <v>63</v>
      </c>
      <c r="BJ2" s="42" t="s">
        <v>64</v>
      </c>
      <c r="BK2" s="42" t="s">
        <v>63</v>
      </c>
      <c r="BL2" s="42" t="s">
        <v>64</v>
      </c>
      <c r="BM2" s="42" t="s">
        <v>63</v>
      </c>
      <c r="BN2" s="42" t="s">
        <v>64</v>
      </c>
      <c r="BO2" s="42" t="s">
        <v>63</v>
      </c>
      <c r="BP2" s="42" t="s">
        <v>64</v>
      </c>
      <c r="BQ2" s="42" t="s">
        <v>63</v>
      </c>
      <c r="BR2" s="42" t="s">
        <v>64</v>
      </c>
      <c r="BS2" s="42" t="s">
        <v>63</v>
      </c>
      <c r="BT2" s="42" t="s">
        <v>64</v>
      </c>
      <c r="BU2" s="42" t="s">
        <v>63</v>
      </c>
      <c r="BV2" s="42" t="s">
        <v>64</v>
      </c>
      <c r="BW2" s="52" t="s">
        <v>65</v>
      </c>
    </row>
    <row r="3" spans="2:75" ht="95.25" thickBot="1" x14ac:dyDescent="0.3">
      <c r="B3" s="20" t="s">
        <v>181</v>
      </c>
      <c r="D3" s="94" t="s">
        <v>182</v>
      </c>
      <c r="E3" s="73" t="s">
        <v>183</v>
      </c>
      <c r="F3" s="55" t="s">
        <v>184</v>
      </c>
      <c r="G3" s="55" t="s">
        <v>496</v>
      </c>
      <c r="H3" s="56" t="s">
        <v>497</v>
      </c>
      <c r="I3" s="115" t="s">
        <v>498</v>
      </c>
      <c r="J3" s="74">
        <v>43101</v>
      </c>
      <c r="K3" s="57">
        <v>44561</v>
      </c>
      <c r="L3" s="58" t="s">
        <v>75</v>
      </c>
      <c r="M3" s="75" t="s">
        <v>499</v>
      </c>
      <c r="N3" s="75" t="s">
        <v>500</v>
      </c>
      <c r="O3" s="116">
        <v>1</v>
      </c>
      <c r="P3" s="73">
        <v>2017</v>
      </c>
      <c r="Q3" s="117">
        <v>1</v>
      </c>
      <c r="R3" s="117">
        <v>1</v>
      </c>
      <c r="S3" s="117">
        <v>1</v>
      </c>
      <c r="T3" s="117">
        <v>1</v>
      </c>
      <c r="U3" s="117">
        <v>1</v>
      </c>
      <c r="V3" s="118">
        <v>14238</v>
      </c>
      <c r="W3" s="118">
        <v>14950</v>
      </c>
      <c r="X3" s="118">
        <v>15697</v>
      </c>
      <c r="Y3" s="118">
        <v>16482</v>
      </c>
      <c r="Z3" s="85">
        <v>74927</v>
      </c>
      <c r="AA3" s="119"/>
      <c r="AB3" s="120"/>
      <c r="AC3" s="119"/>
      <c r="AD3" s="120"/>
      <c r="AE3" s="119"/>
      <c r="AF3" s="120"/>
      <c r="AG3" s="121"/>
      <c r="AH3" s="59"/>
      <c r="AI3" s="122"/>
      <c r="AJ3" s="59"/>
      <c r="AK3" s="122"/>
      <c r="AL3" s="59"/>
      <c r="AM3" s="122"/>
      <c r="AN3" s="59"/>
      <c r="AO3" s="122"/>
      <c r="AP3" s="59"/>
      <c r="AQ3" s="60"/>
      <c r="AR3" s="61"/>
      <c r="AS3" s="62"/>
      <c r="AT3" s="61"/>
      <c r="AU3" s="60"/>
      <c r="AV3" s="61"/>
      <c r="AW3" s="62"/>
      <c r="AX3" s="61"/>
      <c r="AY3" s="60"/>
      <c r="AZ3" s="61"/>
      <c r="BA3" s="62"/>
      <c r="BB3" s="61"/>
      <c r="BC3" s="60"/>
      <c r="BD3" s="61"/>
      <c r="BE3" s="62"/>
      <c r="BF3" s="61"/>
      <c r="BG3" s="60"/>
      <c r="BH3" s="61"/>
      <c r="BI3" s="62"/>
      <c r="BJ3" s="61"/>
      <c r="BK3" s="60"/>
      <c r="BL3" s="61"/>
      <c r="BM3" s="62"/>
      <c r="BN3" s="61"/>
      <c r="BO3" s="60"/>
      <c r="BP3" s="61"/>
      <c r="BQ3" s="62"/>
      <c r="BR3" s="61"/>
      <c r="BS3" s="62"/>
      <c r="BT3" s="61"/>
      <c r="BU3" s="60"/>
      <c r="BV3" s="61"/>
      <c r="BW3" s="76"/>
    </row>
    <row r="4" spans="2:75" ht="63.75" thickBot="1" x14ac:dyDescent="0.3">
      <c r="B4" s="20" t="s">
        <v>181</v>
      </c>
      <c r="D4" s="91" t="s">
        <v>235</v>
      </c>
      <c r="E4" s="20" t="s">
        <v>501</v>
      </c>
      <c r="F4" s="3" t="s">
        <v>184</v>
      </c>
      <c r="G4" s="4"/>
      <c r="H4" s="4" t="s">
        <v>502</v>
      </c>
      <c r="I4" s="22" t="s">
        <v>503</v>
      </c>
      <c r="J4" s="74">
        <v>43101</v>
      </c>
      <c r="K4" s="5">
        <v>44561</v>
      </c>
      <c r="L4" s="6" t="s">
        <v>93</v>
      </c>
      <c r="M4" s="6" t="s">
        <v>504</v>
      </c>
      <c r="N4" s="6" t="s">
        <v>505</v>
      </c>
      <c r="O4" s="21">
        <v>617</v>
      </c>
      <c r="P4" s="73">
        <v>2017</v>
      </c>
      <c r="Q4" s="29">
        <v>1102</v>
      </c>
      <c r="R4" s="29">
        <v>1230</v>
      </c>
      <c r="S4" s="29">
        <v>1358</v>
      </c>
      <c r="T4" s="29">
        <v>1486</v>
      </c>
      <c r="U4" s="29">
        <v>1486</v>
      </c>
      <c r="V4" s="123">
        <v>947717</v>
      </c>
      <c r="W4" s="123">
        <v>363583</v>
      </c>
      <c r="X4" s="123">
        <v>363583</v>
      </c>
      <c r="Y4" s="123">
        <v>363583</v>
      </c>
      <c r="Z4" s="23">
        <v>2298050</v>
      </c>
      <c r="AA4" s="23"/>
      <c r="AB4" s="10"/>
      <c r="AC4" s="23"/>
      <c r="AD4" s="10"/>
      <c r="AE4" s="23"/>
      <c r="AF4" s="10"/>
      <c r="AG4" s="23"/>
      <c r="AH4" s="10"/>
      <c r="AI4" s="23"/>
      <c r="AJ4" s="10"/>
      <c r="AK4" s="23"/>
      <c r="AL4" s="10"/>
      <c r="AM4" s="23"/>
      <c r="AN4" s="10"/>
      <c r="AO4" s="23"/>
      <c r="AP4" s="10"/>
      <c r="AQ4" s="11"/>
      <c r="AR4" s="12"/>
      <c r="AS4" s="13"/>
      <c r="AT4" s="12"/>
      <c r="AU4" s="11"/>
      <c r="AV4" s="12"/>
      <c r="AW4" s="13"/>
      <c r="AX4" s="12"/>
      <c r="AY4" s="11"/>
      <c r="AZ4" s="12"/>
      <c r="BA4" s="13"/>
      <c r="BB4" s="12"/>
      <c r="BC4" s="11"/>
      <c r="BD4" s="12"/>
      <c r="BE4" s="13"/>
      <c r="BF4" s="12"/>
      <c r="BG4" s="11"/>
      <c r="BH4" s="12"/>
      <c r="BI4" s="13"/>
      <c r="BJ4" s="12"/>
      <c r="BK4" s="11"/>
      <c r="BL4" s="12"/>
      <c r="BM4" s="13"/>
      <c r="BN4" s="12"/>
      <c r="BO4" s="11"/>
      <c r="BP4" s="12"/>
      <c r="BQ4" s="13"/>
      <c r="BR4" s="12"/>
      <c r="BS4" s="13"/>
      <c r="BT4" s="12"/>
      <c r="BU4" s="11"/>
      <c r="BV4" s="12"/>
      <c r="BW4" s="86"/>
    </row>
    <row r="5" spans="2:75" ht="63" x14ac:dyDescent="0.25">
      <c r="B5" s="20" t="s">
        <v>181</v>
      </c>
      <c r="D5" s="91" t="s">
        <v>235</v>
      </c>
      <c r="E5" s="20" t="s">
        <v>253</v>
      </c>
      <c r="F5" s="3" t="s">
        <v>184</v>
      </c>
      <c r="G5" s="4"/>
      <c r="H5" s="4" t="s">
        <v>502</v>
      </c>
      <c r="I5" s="22" t="s">
        <v>506</v>
      </c>
      <c r="J5" s="74">
        <v>43101</v>
      </c>
      <c r="K5" s="5">
        <v>44561</v>
      </c>
      <c r="L5" s="6" t="s">
        <v>93</v>
      </c>
      <c r="M5" s="6" t="s">
        <v>507</v>
      </c>
      <c r="N5" s="6" t="s">
        <v>508</v>
      </c>
      <c r="O5" s="21">
        <v>3066</v>
      </c>
      <c r="P5" s="73">
        <v>2017</v>
      </c>
      <c r="Q5" s="29">
        <v>4065</v>
      </c>
      <c r="R5" s="29">
        <v>4485</v>
      </c>
      <c r="S5" s="29">
        <v>4905</v>
      </c>
      <c r="T5" s="29">
        <v>5325</v>
      </c>
      <c r="U5" s="29">
        <v>5325</v>
      </c>
      <c r="V5" s="123">
        <v>1674939</v>
      </c>
      <c r="W5" s="123">
        <v>1886511</v>
      </c>
      <c r="X5" s="123">
        <v>1886511</v>
      </c>
      <c r="Y5" s="123">
        <v>1886511</v>
      </c>
      <c r="Z5" s="23">
        <v>9590387</v>
      </c>
      <c r="AA5" s="23"/>
      <c r="AB5" s="10"/>
      <c r="AC5" s="23"/>
      <c r="AD5" s="10"/>
      <c r="AE5" s="23"/>
      <c r="AF5" s="10"/>
      <c r="AG5" s="23"/>
      <c r="AH5" s="10"/>
      <c r="AI5" s="23"/>
      <c r="AJ5" s="10"/>
      <c r="AK5" s="23"/>
      <c r="AL5" s="10"/>
      <c r="AM5" s="23"/>
      <c r="AN5" s="10"/>
      <c r="AO5" s="23"/>
      <c r="AP5" s="10"/>
      <c r="AQ5" s="11"/>
      <c r="AR5" s="12"/>
      <c r="AS5" s="13"/>
      <c r="AT5" s="12"/>
      <c r="AU5" s="11"/>
      <c r="AV5" s="12"/>
      <c r="AW5" s="13"/>
      <c r="AX5" s="12"/>
      <c r="AY5" s="11"/>
      <c r="AZ5" s="12"/>
      <c r="BA5" s="13"/>
      <c r="BB5" s="12"/>
      <c r="BC5" s="11"/>
      <c r="BD5" s="12"/>
      <c r="BE5" s="13"/>
      <c r="BF5" s="12"/>
      <c r="BG5" s="11"/>
      <c r="BH5" s="12"/>
      <c r="BI5" s="13"/>
      <c r="BJ5" s="12"/>
      <c r="BK5" s="11"/>
      <c r="BL5" s="12"/>
      <c r="BM5" s="13"/>
      <c r="BN5" s="12"/>
      <c r="BO5" s="11"/>
      <c r="BP5" s="12"/>
      <c r="BQ5" s="13"/>
      <c r="BR5" s="12"/>
      <c r="BS5" s="13"/>
      <c r="BT5" s="12"/>
      <c r="BU5" s="11"/>
      <c r="BV5" s="12"/>
      <c r="BW5" s="86"/>
    </row>
    <row r="6" spans="2:75" x14ac:dyDescent="0.25">
      <c r="B6" s="89"/>
    </row>
    <row r="7" spans="2:75" x14ac:dyDescent="0.25">
      <c r="B7" s="89"/>
    </row>
  </sheetData>
  <dataValidations count="26">
    <dataValidation allowBlank="1" showInputMessage="1" showErrorMessage="1" prompt="Escriba el valor de la meta para cada vigencia de forma acumulada. _x000a__x000a_Elimine o adicione columnas de acuerdo al tiempo de ejecución de la política._x000a__x000a_En los casos en los que el indicador cuenta con LB por favor adicione dicho valor a las metas definidas._x000a_" sqref="Q2:U2"/>
    <dataValidation allowBlank="1" showInputMessage="1" showErrorMessage="1" prompt="Los indicadores de cumplimiento se clasifican en:_x000a_1. Indicadores de gestión._x000a_2. Indicadores de producto._x000a_3. Indicadores de resultado._x000a__x000a_Para mayor información consulte la Guía Metodológica de la DSEPP https://sinergia.dnp.gov.co/  _x000a_" sqref="L2"/>
    <dataValidation allowBlank="1" showInputMessage="1" showErrorMessage="1" prompt="Escriba la fórmula de cálculo del indicador, teniendo en cuenta las indicaciones de la DSEPP consignadas en su Guía Metodológica. " sqref="N2"/>
    <dataValidation allowBlank="1" showInputMessage="1" showErrorMessage="1" prompt="De acuerdo a la fecha de aprobación se mostrata el año correspondiente a cada vigencia. " sqref="V2:Y2"/>
    <dataValidation allowBlank="1" showInputMessage="1" showErrorMessage="1" prompt="Escriba el avance acumulado financiero para cada acción formulada (recursos ejecutados en desarrollo de la acción). _x000a__x000a_" sqref="AW2 BA2 BU2 BE2 BI2 BM2 BQ2 AS2"/>
    <dataValidation allowBlank="1" showInputMessage="1" showErrorMessage="1" prompt="El avance porcentual financiero se calcula con respecto a los recursos asignados para la acción en cada vigencia._x000a__x000a_No modifique las fórmulas y asegúrese de aplicarlas correctamente en todas las filas (acciones) y columnas (cortes)." sqref="AX2 BV2 BB2 BF2 BJ2 BN2 BR2 AT2"/>
    <dataValidation allowBlank="1" showInputMessage="1" showErrorMessage="1" prompt="El avance porcentual de las acciones se calcula con respecto a las metas determinadas para cada vigencia. _x000a__x000a_No modifique las fórmulas y asegúrese de aplicarlas correctamente en todas las filas (acciones) y columnas (cortes)." sqref="BT2 AV2 AZ2 BD2 BH2 BL2 BP2 AR2"/>
    <dataValidation allowBlank="1" showInputMessage="1" showErrorMessage="1" prompt="Escriba el avance acumulado del indicador para cada acción formulada. _x000a__x000a_El valor del avance debe estar en la misma unidad de la meta y ser consistente con la fórmula de cálculo del indicador._x000a__x000a_" sqref="AU2 AY2 BS2 BC2 BG2 BK2 BO2 AQ2"/>
    <dataValidation allowBlank="1" showInputMessage="1" showErrorMessage="1" prompt="Escriba el nombre completo de la persona responsable de reportar la ejecución de la acción." sqref="H2"/>
    <dataValidation allowBlank="1" showInputMessage="1" showErrorMessage="1" prompt="Escriba la entidad responsable de la ejecución de la acción. Utilice nombres completos y no siglas." sqref="F2"/>
    <dataValidation allowBlank="1" showInputMessage="1" showErrorMessage="1" prompt="Escriba el nombre de la Dirección, Subdirección, Grupo o Unidad encargada de la ejecución de la acción._x000a__x000a_Utilice nombres completos y no siglas." sqref="G2"/>
    <dataValidation allowBlank="1" showInputMessage="1" showErrorMessage="1" prompt="Escriba el correo electrónico de la persona responsable de reportar la ejecución de la acción." sqref="I2"/>
    <dataValidation allowBlank="1" showInputMessage="1" showErrorMessage="1" prompt="Escriba la fecha de inicio de la acción._x000a__x000a_Formato DD/MM/AAAA." sqref="J2"/>
    <dataValidation allowBlank="1" showInputMessage="1" showErrorMessage="1" prompt="Escriba la fecha de finalización de la acción._x000a__x000a_Formato DD/MM/AAAA." sqref="K2"/>
    <dataValidation allowBlank="1" showInputMessage="1" showErrorMessage="1" prompt="Escriba el nombre del indicador.  Este debe reflejar con toda presición la propiedad que se pretende medir, y debe ser coherente con la fórmula de medición._x000a__x000a_No se deben formular varios indicadores para una misma acción." sqref="M2"/>
    <dataValidation allowBlank="1" showInputMessage="1" showErrorMessage="1" prompt="Totalice el costo de las acciones al finalizar la vigencia del documento CONPES." sqref="Z2"/>
    <dataValidation allowBlank="1" showInputMessage="1" showErrorMessage="1" prompt="El cálculo del % cumplimiento de objetivos específicos se calcula automaticamente con la fórmula descrita en las instrucciones (Paso 3 literal c)._x000a__x000a_Actualice la fórmula conforme al número de objetivos, acciones y corte de seguimiento._x000a__x000a_" sqref="BW2"/>
    <dataValidation allowBlank="1" showInputMessage="1" showErrorMessage="1" prompt="Escriba los recursos asignados para cada vigencia" sqref="AH3:AP3 AD4:AD5 AP4:AP5 AL4:AL5 AH4:AH5 AN4:AN5 AJ4:AJ5 AF4:AF5 AB4:AB5"/>
    <dataValidation type="date" allowBlank="1" showInputMessage="1" showErrorMessage="1" error="Escriba la fecha en formato DD/MM/AAAA" sqref="K3:K5">
      <formula1>36526</formula1>
      <formula2>55153</formula2>
    </dataValidation>
    <dataValidation allowBlank="1" showInputMessage="1" showErrorMessage="1" prompt="Actualice la numeración de las acciones de acuerdo al número de objetivos y acciones formuladas en el documento CONPES._x000a__x000a_La actualización corresponde sólo al número de la acción, por ejemplo &quot;Acción 1.1&quot;." sqref="E4:E5"/>
    <dataValidation allowBlank="1" showInputMessage="1" showErrorMessage="1" prompt="Escriba la fuente de financiamiento de cada acción para cada vigencia." sqref="AK4:AK5 AO4:AO5 AG4:AG5 AC4:AC5"/>
    <dataValidation allowBlank="1" showInputMessage="1" showErrorMessage="1" prompt="Escriba el año de la línea base." sqref="O4:O5"/>
    <dataValidation type="whole" allowBlank="1" showInputMessage="1" showErrorMessage="1" sqref="AM4:AM5 AA4:AA5 AE4:AE5 AI4:AI5 V4:X5">
      <formula1>1</formula1>
      <formula2>1000000000</formula2>
    </dataValidation>
    <dataValidation type="decimal" operator="greaterThanOrEqual" allowBlank="1" showInputMessage="1" showErrorMessage="1" errorTitle="Metas acumuladas" error="La meta para el año n debe incluir el valor de la meta en el año n-1. " sqref="R4:T5">
      <formula1>Q4</formula1>
    </dataValidation>
    <dataValidation type="decimal" operator="greaterThanOrEqual" allowBlank="1" showInputMessage="1" showErrorMessage="1" errorTitle="Metas acumuladas" error="La meta para el año n debe incluir el valor de la meta en el año n-1. " sqref="U4:U5">
      <formula1>S4</formula1>
    </dataValidation>
    <dataValidation allowBlank="1" showInputMessage="1" showErrorMessage="1" prompt="Actualice la fórmula conforme:_x000a_1) Al número de acciones de cada objetivo (adición de filas)_x000a_2) Al corte evaluado, ya que la fórmula está indicando el avance del objetivo 1 en el corte No.1" sqref="BW3:BW5"/>
  </dataValidations>
  <hyperlinks>
    <hyperlink ref="I4" r:id="rId1" display="blanca.gonzalez@prosperidadsocial.gov.co"/>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Los indicadores de cumplimiento se clasifican en:_x000a_1. Indicadores de gestión._x000a_2. Indicadores de producto._x000a_3. Indicadores de resultado._x000a__x000a_">
          <x14:formula1>
            <xm:f>'xlFile://Root/Volumes/PAZ/DNP/2017/mujeres/PAS FINI/C:/Users/dpalacios/Departamento Nacional de Planeacion/Departamento Nacional de Planeacion/GPE_Víctimas - Documentos/CONPES Mujeres Víctimas/FASE II/CONCERTACIONES/[F-]D'!#REF!</xm:f>
          </x14:formula1>
          <xm:sqref>L3:L5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CF9CAAA9BDEF44AE02E3D3E5B2D4DF" ma:contentTypeVersion="4" ma:contentTypeDescription="Create a new document." ma:contentTypeScope="" ma:versionID="60d72f61f7b3d83948c7f97b568cbd28">
  <xsd:schema xmlns:xsd="http://www.w3.org/2001/XMLSchema" xmlns:xs="http://www.w3.org/2001/XMLSchema" xmlns:p="http://schemas.microsoft.com/office/2006/metadata/properties" xmlns:ns2="44046e97-8470-44e2-99ca-9b90dc7a33ba" xmlns:ns3="31240b99-444f-4956-8616-163659b6773b" targetNamespace="http://schemas.microsoft.com/office/2006/metadata/properties" ma:root="true" ma:fieldsID="36666d54dfca1a458c3eeeeaf7e3f613" ns2:_="" ns3:_="">
    <xsd:import namespace="44046e97-8470-44e2-99ca-9b90dc7a33ba"/>
    <xsd:import namespace="31240b99-444f-4956-8616-163659b6773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046e97-8470-44e2-99ca-9b90dc7a33b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240b99-444f-4956-8616-163659b6773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9F81D2-7176-4463-AA33-6D1FE4F4FE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046e97-8470-44e2-99ca-9b90dc7a33ba"/>
    <ds:schemaRef ds:uri="31240b99-444f-4956-8616-163659b677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419C34-D9C2-4DC8-B4A7-8C19DFB8DDD5}">
  <ds:schemaRefs>
    <ds:schemaRef ds:uri="http://schemas.openxmlformats.org/package/2006/metadata/core-properties"/>
    <ds:schemaRef ds:uri="31240b99-444f-4956-8616-163659b6773b"/>
    <ds:schemaRef ds:uri="44046e97-8470-44e2-99ca-9b90dc7a33ba"/>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purl.org/dc/terms/"/>
    <ds:schemaRef ds:uri="http://purl.org/dc/dcmitype/"/>
    <ds:schemaRef ds:uri="http://www.w3.org/XML/1998/namespace"/>
  </ds:schemaRefs>
</ds:datastoreItem>
</file>

<file path=customXml/itemProps3.xml><?xml version="1.0" encoding="utf-8"?>
<ds:datastoreItem xmlns:ds="http://schemas.openxmlformats.org/officeDocument/2006/customXml" ds:itemID="{CB5134E2-C2C9-403A-9F5F-4688F88842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PAS</vt:lpstr>
      <vt:lpstr>DPS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DNP-GPE Víctimas</dc:creator>
  <cp:keywords/>
  <dc:description/>
  <cp:lastModifiedBy>janeth castaneda</cp:lastModifiedBy>
  <cp:revision/>
  <dcterms:created xsi:type="dcterms:W3CDTF">2017-07-07T15:15:24Z</dcterms:created>
  <dcterms:modified xsi:type="dcterms:W3CDTF">2018-10-16T21:11:12Z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0x0101004BCF9CAAA9BDEF44AE02E3D3E5B2D4DF</vt:lpwstr>
  </property>
</Properties>
</file>