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ussan\Desktop\REPUESTA CONGRESO\"/>
    </mc:Choice>
  </mc:AlternateContent>
  <xr:revisionPtr revIDLastSave="0" documentId="10_ncr:100000_{49D51FCF-64A0-4276-A2A9-5990CBA2EABE}" xr6:coauthVersionLast="31" xr6:coauthVersionMax="31" xr10:uidLastSave="{00000000-0000-0000-0000-000000000000}"/>
  <bookViews>
    <workbookView xWindow="0" yWindow="0" windowWidth="21600" windowHeight="9510" xr2:uid="{00000000-000D-0000-FFFF-FFFF00000000}"/>
  </bookViews>
  <sheets>
    <sheet name="Hoja1" sheetId="1" r:id="rId1"/>
  </sheet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1" i="1"/>
  <c r="I10" i="1"/>
  <c r="J7" i="1"/>
  <c r="J17" i="1"/>
  <c r="L21" i="1" l="1"/>
  <c r="M21" i="1"/>
  <c r="N21" i="1"/>
  <c r="O20" i="1" l="1"/>
  <c r="D16" i="1" l="1"/>
  <c r="D12" i="1"/>
  <c r="D18" i="1"/>
  <c r="D20" i="1"/>
  <c r="J12" i="1"/>
  <c r="J9" i="1" l="1"/>
  <c r="J8" i="1"/>
  <c r="J5" i="1"/>
  <c r="I12" i="1" l="1"/>
  <c r="O12" i="1" s="1"/>
  <c r="I16" i="1"/>
  <c r="O16" i="1" s="1"/>
  <c r="I5" i="1"/>
  <c r="O5" i="1" s="1"/>
  <c r="I7" i="1"/>
  <c r="O7" i="1" s="1"/>
  <c r="I8" i="1"/>
  <c r="O8" i="1" s="1"/>
  <c r="I9" i="1"/>
  <c r="O9" i="1" s="1"/>
  <c r="O13" i="1"/>
  <c r="I18" i="1"/>
  <c r="O18" i="1" s="1"/>
  <c r="I19" i="1"/>
  <c r="O19" i="1" s="1"/>
  <c r="I17" i="1" l="1"/>
  <c r="O17" i="1" s="1"/>
  <c r="K21" i="1"/>
  <c r="O10" i="1"/>
  <c r="J21" i="1" l="1"/>
  <c r="O11" i="1"/>
  <c r="I21" i="1"/>
</calcChain>
</file>

<file path=xl/sharedStrings.xml><?xml version="1.0" encoding="utf-8"?>
<sst xmlns="http://schemas.openxmlformats.org/spreadsheetml/2006/main" count="96" uniqueCount="64">
  <si>
    <t>MUNICIPIOS</t>
  </si>
  <si>
    <t>APORTE TERRITORIO</t>
  </si>
  <si>
    <t xml:space="preserve">APORTE NACION </t>
  </si>
  <si>
    <t xml:space="preserve">FECHA SUSCRIPCION </t>
  </si>
  <si>
    <t>DCTO CONPES ASOCIADO</t>
  </si>
  <si>
    <t xml:space="preserve">OBJETIVO GENERAL </t>
  </si>
  <si>
    <t xml:space="preserve">DURACION </t>
  </si>
  <si>
    <t>Bolívar - Sucre</t>
  </si>
  <si>
    <t>Caquetá</t>
  </si>
  <si>
    <t>Meta</t>
  </si>
  <si>
    <t>Guaviare</t>
  </si>
  <si>
    <t>Valle del Cauca</t>
  </si>
  <si>
    <t>Guainía</t>
  </si>
  <si>
    <t>CP ó CPAZ</t>
  </si>
  <si>
    <t>Cpaz</t>
  </si>
  <si>
    <t>Arauca</t>
  </si>
  <si>
    <t>Boyacá</t>
  </si>
  <si>
    <t>Santander</t>
  </si>
  <si>
    <t>Nariño</t>
  </si>
  <si>
    <t xml:space="preserve">Atrato Gran darién </t>
  </si>
  <si>
    <t>Priorizar inversiones, coordinar acciones y articular las diferentes fuentes de financiación para maximizar los impactos en la reducción de la pobreza, el cierre de brechas y el fortalecimiento de capacidades de gestión en Bolívar y Sucre, como pilares de una paz estable y duradera.</t>
  </si>
  <si>
    <t>Priorizar inversiones, coordinar acciones y articular las diferentes fuentes de financiación para maximizar los impactos en la reducción de la pobreza y el cierre de brechas como pilares para una paz estable y duradera en el departamento de Caquetá.</t>
  </si>
  <si>
    <t>Priorizar inversiones, coordinar acciones y articular las diferentes fuentes de financiación para maximizar la reducción de la pobreza, el cierre de brechas y el fortalecimiento de capacidades de gestión en el departamento de Meta, como pilares de una paz estable y duradera.</t>
  </si>
  <si>
    <t xml:space="preserve"> Priorizar inversiones, coordinar acciones y articular las diferentes fuentes de financiación para maximizar los impactos en la reducción de la pobreza, el cierre de brechas y el fortalecimiento de capacidades de gestión en el departamento de Guaviare, como pilares de una paz estable y duradera.</t>
  </si>
  <si>
    <t>Coordinar y Orientar acciones de intervención y fuentes de financiación entre las entidades del orden territorial y nacional para maximizar los impactos en el desarrollo social y económico, generando el fortalecimiento de capacidades institucionales para el ordenamiento territorial y ambiental y mejoramiento de la conectividad regional, como pilares de una paz estable y duradera en el departamento del Valle del Cauca.</t>
  </si>
  <si>
    <t>Articular acciones de intervención y fuentes de financiación entre las entidades del orden territorial y nacional para avanzar en el cierre de brechas socioeconómicas, de infraestructura productiva, generando el fortalecimiento de capacidades territoriales y mejoramiento de la competitividad a través de la conectividad regional, como pilares de una paz estable y duradera en el departamento de Guainía.</t>
  </si>
  <si>
    <t>5 años</t>
  </si>
  <si>
    <t>8 años</t>
  </si>
  <si>
    <t>Finalizado</t>
  </si>
  <si>
    <t xml:space="preserve">7 años </t>
  </si>
  <si>
    <t xml:space="preserve">5 años </t>
  </si>
  <si>
    <t>MONTO TOTAL ( millones de pesos)</t>
  </si>
  <si>
    <t xml:space="preserve">en construcción </t>
  </si>
  <si>
    <t>5  años</t>
  </si>
  <si>
    <t xml:space="preserve">No. </t>
  </si>
  <si>
    <t xml:space="preserve">1 y 8 cabeceras departamentales </t>
  </si>
  <si>
    <t>3885/2017</t>
  </si>
  <si>
    <t>3893/2017</t>
  </si>
  <si>
    <t>3895/2017</t>
  </si>
  <si>
    <t>3894/2017</t>
  </si>
  <si>
    <t>Piloto</t>
  </si>
  <si>
    <t>Bolívar</t>
  </si>
  <si>
    <t>Sucre</t>
  </si>
  <si>
    <t>Tolima</t>
  </si>
  <si>
    <t>Norte del Cauca</t>
  </si>
  <si>
    <t>Acuerdo Estratégico</t>
  </si>
  <si>
    <t>NOMBRE</t>
  </si>
  <si>
    <t>DEPÁRTAMENTO</t>
  </si>
  <si>
    <t>Antioquia</t>
  </si>
  <si>
    <t>Choco</t>
  </si>
  <si>
    <t>Cordoba</t>
  </si>
  <si>
    <t xml:space="preserve">10 años </t>
  </si>
  <si>
    <t>Desarrollar capacidades y establecer condiciones para mejorar el Ranking de Competitividad Territorial, generando conectividad
para la promoción de la productividad en general, y ofreciendo calidad de vida especialmente en las zonas rurales para
incentivar el arraigo y el empleo de la población económicamente activa, en el entendido que esta labor abarca la generalidad
del territorio y requiere de la integración y articulación de esfuerzos de los diferentes niveles de gobierno</t>
  </si>
  <si>
    <t>Articular y coordinar las capacidades de planeación, gestión y financiación de la Nación con las entidades territoriales participantes,
con el fin de contribuir al desarrollo rural integral con enfoque territorial y al bienestar de las comunidades y la conservación
y uso sostenible de los ecosistemas del Norte del Cauca</t>
  </si>
  <si>
    <t>7 años</t>
  </si>
  <si>
    <t>Articular y coordinar las capacidades de planeación, gestión y financiación de la Nación con las de las entidades territoriales participantes, con el fin de contribuir al desarrollo rural integral con enfoque territorial y a la disminución de las brechas territoriales y los niveles de pobreza de las comunidades que habitan este territorio. ▪ El “Desarrollo Rural con Enfoque Territorial” se entiende como un proceso continuo y ordenado de transformaciones económicas, sociales, ambientales e institucionales, cuya finalidad es mejorar las condiciones y calidad de vida de las comunidades que ocupan y aprovechan un espacio rural determinado con el fin de impulsar su desarrollo y competitividad</t>
  </si>
  <si>
    <t>Se enfoca en generar y fortalecer las capacidades territoriales para alcanzar el desarrollo humano sostenible en el departamento de Nariño, a partir de la disminución de la iniquidad y la reducción de las necesidades básicas insatisfechas (NBI), en las subregiones focalizadas.</t>
  </si>
  <si>
    <t>Se enfoca en el mejoramiento de la competitividad, como un eje estratégico capaz de impulsar el desarrollo del Departamento, generando avances y crecimiento en conectividad, desarrollo social y desarrollo económico, con el cual se logre mejorar el posicionamiento de Santander bajo un enfoque global, equilibrado y sostenible</t>
  </si>
  <si>
    <t>Cauca</t>
  </si>
  <si>
    <t>El Contrato Plan se enfoca al “Mejoramiento de la productividad y la competitividad” fortaleciendo las capacidades territoriales como factores de desarrollo social y económico, incorporando cuatro PRIORIDADES ESTRATEGICAS:
Productividad y competitividad, Desarrollo social,
Sostenibilidad ambiental, Soberanía y territorio​​</t>
  </si>
  <si>
    <t>El eje central de este Contrato Plan es avanzar en la superación de la pobreza extrema en la región Atrato – Gran Darién. Se están ejecutando 4 ejes que son: Desarrollo productivo, Desarrollo Social Sostenible, Vivienda y Servicios públicos y Conectividad.</t>
  </si>
  <si>
    <t>NEGOCIADO</t>
  </si>
  <si>
    <t>COMPROMETIDO</t>
  </si>
  <si>
    <t>% AVANCE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</si>
</sst>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XDR&quot;* #,##0.00_-;\-&quot;XDR&quot;* #,##0.00_-;_-&quot;XDR&quot;* &quot;-&quot;??_-;_-@_-"/>
    <numFmt numFmtId="165" formatCode="0.0%"/>
    <numFmt numFmtId="166" formatCode="[$$-240A]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sz val="10"/>
      <color rgb="FFFFFFFF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4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0" borderId="2" xfId="1" applyNumberFormat="1" applyFont="1" applyBorder="1" applyAlignment="1">
      <alignment horizontal="center" vertical="center"/>
    </xf>
    <xf numFmtId="166" fontId="3" fillId="6" borderId="13" xfId="0" applyNumberFormat="1" applyFont="1" applyFill="1" applyBorder="1" applyAlignment="1">
      <alignment vertical="center"/>
    </xf>
    <xf numFmtId="166" fontId="3" fillId="6" borderId="14" xfId="0" applyNumberFormat="1" applyFont="1" applyFill="1" applyBorder="1" applyAlignment="1">
      <alignment vertical="center"/>
    </xf>
    <xf numFmtId="166" fontId="3" fillId="6" borderId="15" xfId="0" applyNumberFormat="1" applyFont="1" applyFill="1" applyBorder="1" applyAlignment="1">
      <alignment vertical="center"/>
    </xf>
    <xf numFmtId="9" fontId="3" fillId="0" borderId="0" xfId="2" applyFont="1" applyAlignment="1">
      <alignment vertical="center"/>
    </xf>
    <xf numFmtId="43" fontId="3" fillId="0" borderId="0" xfId="3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4" fontId="6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wrapText="1" readingOrder="1"/>
    </xf>
    <xf numFmtId="14" fontId="2" fillId="0" borderId="0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wrapText="1" readingOrder="1"/>
    </xf>
    <xf numFmtId="14" fontId="2" fillId="0" borderId="0" xfId="0" applyNumberFormat="1" applyFont="1" applyFill="1" applyBorder="1" applyAlignment="1">
      <alignment horizontal="right" wrapText="1" readingOrder="1"/>
    </xf>
    <xf numFmtId="14" fontId="6" fillId="0" borderId="0" xfId="0" applyNumberFormat="1" applyFont="1" applyFill="1" applyBorder="1" applyAlignment="1">
      <alignment horizontal="left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wrapText="1" readingOrder="1"/>
    </xf>
    <xf numFmtId="0" fontId="5" fillId="0" borderId="0" xfId="0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40"/>
  <sheetViews>
    <sheetView tabSelected="1" topLeftCell="C2" zoomScale="70" zoomScaleNormal="70" workbookViewId="0">
      <pane ySplit="3" topLeftCell="A17" activePane="bottomLeft" state="frozen"/>
      <selection activeCell="A2" sqref="A2"/>
      <selection pane="bottomLeft" activeCell="I18" sqref="I18"/>
    </sheetView>
  </sheetViews>
  <sheetFormatPr baseColWidth="10" defaultColWidth="24.5703125" defaultRowHeight="12.75" x14ac:dyDescent="0.2"/>
  <cols>
    <col min="1" max="2" width="24.5703125" style="2"/>
    <col min="3" max="7" width="24.5703125" style="3"/>
    <col min="8" max="8" width="24.5703125" style="4"/>
    <col min="9" max="15" width="24.5703125" style="3"/>
    <col min="16" max="16" width="100.42578125" style="3" customWidth="1"/>
    <col min="17" max="16384" width="24.5703125" style="5"/>
  </cols>
  <sheetData>
    <row r="2" spans="1:16" ht="13.5" thickBot="1" x14ac:dyDescent="0.25"/>
    <row r="3" spans="1:16" x14ac:dyDescent="0.2">
      <c r="I3" s="68" t="s">
        <v>61</v>
      </c>
      <c r="J3" s="69"/>
      <c r="K3" s="70"/>
      <c r="L3" s="71" t="s">
        <v>62</v>
      </c>
      <c r="M3" s="72"/>
      <c r="N3" s="72"/>
      <c r="O3" s="73"/>
    </row>
    <row r="4" spans="1:16" s="13" customFormat="1" ht="48" customHeight="1" thickBot="1" x14ac:dyDescent="0.25">
      <c r="A4" s="6" t="s">
        <v>34</v>
      </c>
      <c r="B4" s="7" t="s">
        <v>13</v>
      </c>
      <c r="C4" s="7" t="s">
        <v>46</v>
      </c>
      <c r="D4" s="7" t="s">
        <v>47</v>
      </c>
      <c r="E4" s="7" t="s">
        <v>0</v>
      </c>
      <c r="F4" s="7" t="s">
        <v>3</v>
      </c>
      <c r="G4" s="7" t="s">
        <v>6</v>
      </c>
      <c r="H4" s="8" t="s">
        <v>4</v>
      </c>
      <c r="I4" s="9" t="s">
        <v>31</v>
      </c>
      <c r="J4" s="10" t="s">
        <v>1</v>
      </c>
      <c r="K4" s="11" t="s">
        <v>2</v>
      </c>
      <c r="L4" s="9" t="s">
        <v>31</v>
      </c>
      <c r="M4" s="10" t="s">
        <v>1</v>
      </c>
      <c r="N4" s="10" t="s">
        <v>2</v>
      </c>
      <c r="O4" s="11" t="s">
        <v>63</v>
      </c>
      <c r="P4" s="12" t="s">
        <v>5</v>
      </c>
    </row>
    <row r="5" spans="1:16" ht="50.25" customHeight="1" x14ac:dyDescent="0.2">
      <c r="A5" s="56">
        <v>1</v>
      </c>
      <c r="B5" s="56" t="s">
        <v>14</v>
      </c>
      <c r="C5" s="49" t="s">
        <v>7</v>
      </c>
      <c r="D5" s="14" t="s">
        <v>41</v>
      </c>
      <c r="E5" s="15">
        <v>46</v>
      </c>
      <c r="F5" s="59">
        <v>42671</v>
      </c>
      <c r="G5" s="56" t="s">
        <v>26</v>
      </c>
      <c r="H5" s="49" t="s">
        <v>36</v>
      </c>
      <c r="I5" s="47">
        <f t="shared" ref="I5:I16" si="0">+J5+K5</f>
        <v>3939792</v>
      </c>
      <c r="J5" s="47">
        <f>287582+1460884</f>
        <v>1748466</v>
      </c>
      <c r="K5" s="47">
        <v>2191326</v>
      </c>
      <c r="L5" s="47">
        <v>698432.09030799998</v>
      </c>
      <c r="M5" s="47">
        <v>21298.897334599998</v>
      </c>
      <c r="N5" s="47">
        <v>677133.1929734</v>
      </c>
      <c r="O5" s="66">
        <f>+L5/I5</f>
        <v>0.1772763867503665</v>
      </c>
      <c r="P5" s="49" t="s">
        <v>20</v>
      </c>
    </row>
    <row r="6" spans="1:16" ht="42" customHeight="1" x14ac:dyDescent="0.2">
      <c r="A6" s="58"/>
      <c r="B6" s="58"/>
      <c r="C6" s="50"/>
      <c r="D6" s="14" t="s">
        <v>42</v>
      </c>
      <c r="E6" s="15">
        <v>26</v>
      </c>
      <c r="F6" s="61"/>
      <c r="G6" s="58"/>
      <c r="H6" s="50"/>
      <c r="I6" s="48"/>
      <c r="J6" s="48"/>
      <c r="K6" s="48"/>
      <c r="L6" s="48"/>
      <c r="M6" s="48"/>
      <c r="N6" s="48"/>
      <c r="O6" s="67"/>
      <c r="P6" s="50"/>
    </row>
    <row r="7" spans="1:16" ht="25.5" x14ac:dyDescent="0.2">
      <c r="A7" s="16">
        <v>2</v>
      </c>
      <c r="B7" s="16" t="s">
        <v>14</v>
      </c>
      <c r="C7" s="14" t="s">
        <v>8</v>
      </c>
      <c r="D7" s="14" t="s">
        <v>8</v>
      </c>
      <c r="E7" s="15">
        <v>16</v>
      </c>
      <c r="F7" s="17">
        <v>42978</v>
      </c>
      <c r="G7" s="16" t="s">
        <v>26</v>
      </c>
      <c r="H7" s="14" t="s">
        <v>37</v>
      </c>
      <c r="I7" s="18">
        <f t="shared" si="0"/>
        <v>1417720</v>
      </c>
      <c r="J7" s="18">
        <f>498669+171047</f>
        <v>669716</v>
      </c>
      <c r="K7" s="18">
        <v>748004</v>
      </c>
      <c r="L7" s="18">
        <v>86574.032485400996</v>
      </c>
      <c r="M7" s="18">
        <v>11187.077041</v>
      </c>
      <c r="N7" s="18">
        <v>75386.955444400999</v>
      </c>
      <c r="O7" s="19">
        <f>+L7/I7</f>
        <v>6.1065677627035658E-2</v>
      </c>
      <c r="P7" s="14" t="s">
        <v>21</v>
      </c>
    </row>
    <row r="8" spans="1:16" ht="50.25" customHeight="1" x14ac:dyDescent="0.2">
      <c r="A8" s="16">
        <v>3</v>
      </c>
      <c r="B8" s="16" t="s">
        <v>14</v>
      </c>
      <c r="C8" s="14" t="s">
        <v>9</v>
      </c>
      <c r="D8" s="14" t="s">
        <v>9</v>
      </c>
      <c r="E8" s="15">
        <v>29</v>
      </c>
      <c r="F8" s="17">
        <v>43035</v>
      </c>
      <c r="G8" s="16" t="s">
        <v>33</v>
      </c>
      <c r="H8" s="14" t="s">
        <v>38</v>
      </c>
      <c r="I8" s="18">
        <f t="shared" si="0"/>
        <v>1457714</v>
      </c>
      <c r="J8" s="18">
        <f>150370+522938</f>
        <v>673308</v>
      </c>
      <c r="K8" s="18">
        <v>784406</v>
      </c>
      <c r="L8" s="18">
        <v>49242.889340000002</v>
      </c>
      <c r="M8" s="18">
        <v>0</v>
      </c>
      <c r="N8" s="18">
        <v>49242.889340000002</v>
      </c>
      <c r="O8" s="19">
        <f t="shared" ref="O8:O12" si="1">+L8/I8</f>
        <v>3.3780898955487838E-2</v>
      </c>
      <c r="P8" s="14" t="s">
        <v>22</v>
      </c>
    </row>
    <row r="9" spans="1:16" ht="53.25" customHeight="1" x14ac:dyDescent="0.2">
      <c r="A9" s="16">
        <v>4</v>
      </c>
      <c r="B9" s="16" t="s">
        <v>14</v>
      </c>
      <c r="C9" s="14" t="s">
        <v>10</v>
      </c>
      <c r="D9" s="14" t="s">
        <v>10</v>
      </c>
      <c r="E9" s="15">
        <v>4</v>
      </c>
      <c r="F9" s="17">
        <v>43035</v>
      </c>
      <c r="G9" s="16" t="s">
        <v>26</v>
      </c>
      <c r="H9" s="14" t="s">
        <v>39</v>
      </c>
      <c r="I9" s="18">
        <f t="shared" si="0"/>
        <v>484407</v>
      </c>
      <c r="J9" s="18">
        <f>139100+20740</f>
        <v>159840</v>
      </c>
      <c r="K9" s="18">
        <v>324567</v>
      </c>
      <c r="L9" s="18">
        <v>29672.940285999997</v>
      </c>
      <c r="M9" s="18">
        <v>6922.0967849999997</v>
      </c>
      <c r="N9" s="18">
        <v>22750.843500999996</v>
      </c>
      <c r="O9" s="19">
        <f t="shared" si="1"/>
        <v>6.1256216953925101E-2</v>
      </c>
      <c r="P9" s="14" t="s">
        <v>23</v>
      </c>
    </row>
    <row r="10" spans="1:16" ht="66" customHeight="1" x14ac:dyDescent="0.2">
      <c r="A10" s="16">
        <v>5</v>
      </c>
      <c r="B10" s="16" t="s">
        <v>14</v>
      </c>
      <c r="C10" s="20" t="s">
        <v>11</v>
      </c>
      <c r="D10" s="20" t="s">
        <v>11</v>
      </c>
      <c r="E10" s="15">
        <v>42</v>
      </c>
      <c r="F10" s="17">
        <v>42992</v>
      </c>
      <c r="G10" s="16" t="s">
        <v>30</v>
      </c>
      <c r="H10" s="14" t="s">
        <v>32</v>
      </c>
      <c r="I10" s="18">
        <f>+J10+K10</f>
        <v>1706586.8</v>
      </c>
      <c r="J10" s="18">
        <v>750479.5</v>
      </c>
      <c r="K10" s="18">
        <v>956107.3</v>
      </c>
      <c r="L10" s="18">
        <v>299675.07148513</v>
      </c>
      <c r="M10" s="18">
        <v>20676.887309999998</v>
      </c>
      <c r="N10" s="18">
        <v>278998.18417512998</v>
      </c>
      <c r="O10" s="19">
        <f t="shared" si="1"/>
        <v>0.17559907968650057</v>
      </c>
      <c r="P10" s="14" t="s">
        <v>24</v>
      </c>
    </row>
    <row r="11" spans="1:16" ht="65.25" customHeight="1" x14ac:dyDescent="0.2">
      <c r="A11" s="16">
        <v>6</v>
      </c>
      <c r="B11" s="16" t="s">
        <v>14</v>
      </c>
      <c r="C11" s="14" t="s">
        <v>12</v>
      </c>
      <c r="D11" s="14" t="s">
        <v>12</v>
      </c>
      <c r="E11" s="21" t="s">
        <v>35</v>
      </c>
      <c r="F11" s="17">
        <v>42989</v>
      </c>
      <c r="G11" s="16" t="s">
        <v>26</v>
      </c>
      <c r="H11" s="14" t="s">
        <v>32</v>
      </c>
      <c r="I11" s="18">
        <f>+J11+K11</f>
        <v>288801.44999999995</v>
      </c>
      <c r="J11" s="18">
        <v>117264.77999999994</v>
      </c>
      <c r="K11" s="18">
        <v>171536.67</v>
      </c>
      <c r="L11" s="18">
        <v>68981.754429000008</v>
      </c>
      <c r="M11" s="18">
        <v>55663.107701000001</v>
      </c>
      <c r="N11" s="18">
        <v>13318.646728000007</v>
      </c>
      <c r="O11" s="19">
        <f t="shared" si="1"/>
        <v>0.23885529116630133</v>
      </c>
      <c r="P11" s="14" t="s">
        <v>25</v>
      </c>
    </row>
    <row r="12" spans="1:16" ht="63.75" x14ac:dyDescent="0.2">
      <c r="A12" s="16">
        <v>7</v>
      </c>
      <c r="B12" s="16" t="s">
        <v>40</v>
      </c>
      <c r="C12" s="14" t="s">
        <v>15</v>
      </c>
      <c r="D12" s="14" t="str">
        <f>+C12</f>
        <v>Arauca</v>
      </c>
      <c r="E12" s="15">
        <v>7</v>
      </c>
      <c r="F12" s="17">
        <v>41321</v>
      </c>
      <c r="G12" s="16" t="s">
        <v>27</v>
      </c>
      <c r="H12" s="14" t="s">
        <v>45</v>
      </c>
      <c r="I12" s="18">
        <f t="shared" si="0"/>
        <v>1741000</v>
      </c>
      <c r="J12" s="18">
        <f>32930+617760</f>
        <v>650690</v>
      </c>
      <c r="K12" s="18">
        <v>1090310</v>
      </c>
      <c r="L12" s="18">
        <v>673873</v>
      </c>
      <c r="M12" s="18">
        <v>378037</v>
      </c>
      <c r="N12" s="18">
        <v>295836</v>
      </c>
      <c r="O12" s="19">
        <f t="shared" si="1"/>
        <v>0.3870608845491097</v>
      </c>
      <c r="P12" s="21" t="s">
        <v>59</v>
      </c>
    </row>
    <row r="13" spans="1:16" ht="37.5" customHeight="1" x14ac:dyDescent="0.2">
      <c r="A13" s="56">
        <v>8</v>
      </c>
      <c r="B13" s="56" t="s">
        <v>40</v>
      </c>
      <c r="C13" s="49" t="s">
        <v>19</v>
      </c>
      <c r="D13" s="14" t="s">
        <v>48</v>
      </c>
      <c r="E13" s="15">
        <v>11</v>
      </c>
      <c r="F13" s="59">
        <v>41165</v>
      </c>
      <c r="G13" s="56" t="s">
        <v>28</v>
      </c>
      <c r="H13" s="49" t="s">
        <v>45</v>
      </c>
      <c r="I13" s="52">
        <f>+J13+K13</f>
        <v>1027917</v>
      </c>
      <c r="J13" s="52">
        <v>330399</v>
      </c>
      <c r="K13" s="52">
        <v>697518</v>
      </c>
      <c r="L13" s="52">
        <v>1128452</v>
      </c>
      <c r="M13" s="52">
        <v>286271</v>
      </c>
      <c r="N13" s="52">
        <v>842182</v>
      </c>
      <c r="O13" s="53">
        <f>+L13/I13</f>
        <v>1.0978045892810411</v>
      </c>
      <c r="P13" s="44" t="s">
        <v>60</v>
      </c>
    </row>
    <row r="14" spans="1:16" ht="26.25" customHeight="1" x14ac:dyDescent="0.2">
      <c r="A14" s="57"/>
      <c r="B14" s="57"/>
      <c r="C14" s="51"/>
      <c r="D14" s="14" t="s">
        <v>49</v>
      </c>
      <c r="E14" s="15">
        <v>7</v>
      </c>
      <c r="F14" s="60"/>
      <c r="G14" s="57"/>
      <c r="H14" s="51"/>
      <c r="I14" s="47"/>
      <c r="J14" s="47"/>
      <c r="K14" s="47"/>
      <c r="L14" s="47"/>
      <c r="M14" s="47"/>
      <c r="N14" s="47"/>
      <c r="O14" s="54"/>
      <c r="P14" s="45"/>
    </row>
    <row r="15" spans="1:16" ht="27" customHeight="1" x14ac:dyDescent="0.2">
      <c r="A15" s="58"/>
      <c r="B15" s="58"/>
      <c r="C15" s="50"/>
      <c r="D15" s="14" t="s">
        <v>50</v>
      </c>
      <c r="E15" s="15">
        <v>7</v>
      </c>
      <c r="F15" s="61"/>
      <c r="G15" s="58"/>
      <c r="H15" s="50"/>
      <c r="I15" s="48"/>
      <c r="J15" s="48"/>
      <c r="K15" s="48"/>
      <c r="L15" s="48"/>
      <c r="M15" s="48"/>
      <c r="N15" s="48"/>
      <c r="O15" s="55"/>
      <c r="P15" s="46"/>
    </row>
    <row r="16" spans="1:16" ht="167.25" customHeight="1" x14ac:dyDescent="0.2">
      <c r="A16" s="16">
        <v>9</v>
      </c>
      <c r="B16" s="16" t="s">
        <v>40</v>
      </c>
      <c r="C16" s="14" t="s">
        <v>16</v>
      </c>
      <c r="D16" s="14" t="str">
        <f>+C16</f>
        <v>Boyacá</v>
      </c>
      <c r="E16" s="15">
        <v>123</v>
      </c>
      <c r="F16" s="17">
        <v>41223</v>
      </c>
      <c r="G16" s="15" t="s">
        <v>51</v>
      </c>
      <c r="H16" s="14" t="s">
        <v>45</v>
      </c>
      <c r="I16" s="22">
        <f t="shared" si="0"/>
        <v>2037038</v>
      </c>
      <c r="J16" s="22">
        <v>764678</v>
      </c>
      <c r="K16" s="22">
        <v>1272360</v>
      </c>
      <c r="L16" s="22">
        <v>836089</v>
      </c>
      <c r="M16" s="22">
        <v>240122</v>
      </c>
      <c r="N16" s="22">
        <v>595967</v>
      </c>
      <c r="O16" s="23">
        <f>+L16/I16</f>
        <v>0.41044349688125603</v>
      </c>
      <c r="P16" s="21" t="s">
        <v>52</v>
      </c>
    </row>
    <row r="17" spans="1:31" ht="78" customHeight="1" x14ac:dyDescent="0.2">
      <c r="A17" s="16">
        <v>10</v>
      </c>
      <c r="B17" s="16" t="s">
        <v>40</v>
      </c>
      <c r="C17" s="14" t="s">
        <v>44</v>
      </c>
      <c r="D17" s="14" t="s">
        <v>58</v>
      </c>
      <c r="E17" s="15">
        <v>13</v>
      </c>
      <c r="F17" s="17">
        <v>41293</v>
      </c>
      <c r="G17" s="15" t="s">
        <v>29</v>
      </c>
      <c r="H17" s="14" t="s">
        <v>45</v>
      </c>
      <c r="I17" s="18">
        <f>+J17+K17</f>
        <v>622684</v>
      </c>
      <c r="J17" s="18">
        <f>8006+109359</f>
        <v>117365</v>
      </c>
      <c r="K17" s="18">
        <v>505319</v>
      </c>
      <c r="L17" s="18">
        <v>513883</v>
      </c>
      <c r="M17" s="18">
        <v>104338</v>
      </c>
      <c r="N17" s="18">
        <v>409544</v>
      </c>
      <c r="O17" s="23">
        <f t="shared" ref="O17:O20" si="2">+L17/I17</f>
        <v>0.82527092393573631</v>
      </c>
      <c r="P17" s="21" t="s">
        <v>53</v>
      </c>
    </row>
    <row r="18" spans="1:31" ht="57.75" customHeight="1" x14ac:dyDescent="0.2">
      <c r="A18" s="16">
        <v>11</v>
      </c>
      <c r="B18" s="16" t="s">
        <v>40</v>
      </c>
      <c r="C18" s="14" t="s">
        <v>18</v>
      </c>
      <c r="D18" s="14" t="str">
        <f>+C18</f>
        <v>Nariño</v>
      </c>
      <c r="E18" s="15">
        <v>64</v>
      </c>
      <c r="F18" s="17">
        <v>41280</v>
      </c>
      <c r="G18" s="15" t="s">
        <v>54</v>
      </c>
      <c r="H18" s="14" t="s">
        <v>45</v>
      </c>
      <c r="I18" s="18">
        <f>+K18+J18</f>
        <v>1521475</v>
      </c>
      <c r="J18" s="18">
        <v>284647</v>
      </c>
      <c r="K18" s="18">
        <v>1236828</v>
      </c>
      <c r="L18" s="18">
        <v>1432561</v>
      </c>
      <c r="M18" s="18">
        <v>225275</v>
      </c>
      <c r="N18" s="18">
        <v>1207286</v>
      </c>
      <c r="O18" s="23">
        <f t="shared" si="2"/>
        <v>0.94156065659968124</v>
      </c>
      <c r="P18" s="21" t="s">
        <v>56</v>
      </c>
    </row>
    <row r="19" spans="1:31" ht="114" customHeight="1" x14ac:dyDescent="0.2">
      <c r="A19" s="16">
        <v>12</v>
      </c>
      <c r="B19" s="16" t="s">
        <v>40</v>
      </c>
      <c r="C19" s="14" t="s">
        <v>43</v>
      </c>
      <c r="D19" s="14" t="s">
        <v>43</v>
      </c>
      <c r="E19" s="15">
        <v>14</v>
      </c>
      <c r="F19" s="17">
        <v>40920</v>
      </c>
      <c r="G19" s="15" t="s">
        <v>29</v>
      </c>
      <c r="H19" s="24" t="s">
        <v>45</v>
      </c>
      <c r="I19" s="18">
        <f>+K19+J19</f>
        <v>900000</v>
      </c>
      <c r="J19" s="18">
        <v>212000</v>
      </c>
      <c r="K19" s="18">
        <v>688000</v>
      </c>
      <c r="L19" s="18">
        <v>467655</v>
      </c>
      <c r="M19" s="18">
        <v>115138</v>
      </c>
      <c r="N19" s="18">
        <v>352515</v>
      </c>
      <c r="O19" s="23">
        <f t="shared" si="2"/>
        <v>0.51961666666666662</v>
      </c>
      <c r="P19" s="21" t="s">
        <v>55</v>
      </c>
    </row>
    <row r="20" spans="1:31" ht="60.75" customHeight="1" thickBot="1" x14ac:dyDescent="0.25">
      <c r="A20" s="15">
        <v>13</v>
      </c>
      <c r="B20" s="16" t="s">
        <v>40</v>
      </c>
      <c r="C20" s="14" t="s">
        <v>17</v>
      </c>
      <c r="D20" s="14" t="str">
        <f>+C20</f>
        <v>Santander</v>
      </c>
      <c r="E20" s="15">
        <v>87</v>
      </c>
      <c r="F20" s="17">
        <v>41482</v>
      </c>
      <c r="G20" s="16" t="s">
        <v>30</v>
      </c>
      <c r="H20" s="24" t="s">
        <v>45</v>
      </c>
      <c r="I20" s="25">
        <v>7242558</v>
      </c>
      <c r="J20" s="25">
        <v>869957.00595799997</v>
      </c>
      <c r="K20" s="25">
        <v>6372602</v>
      </c>
      <c r="L20" s="25">
        <v>4819048</v>
      </c>
      <c r="M20" s="25">
        <v>820216</v>
      </c>
      <c r="N20" s="25">
        <v>3998834</v>
      </c>
      <c r="O20" s="23">
        <f t="shared" si="2"/>
        <v>0.66537927621704929</v>
      </c>
      <c r="P20" s="21" t="s">
        <v>57</v>
      </c>
    </row>
    <row r="21" spans="1:31" ht="13.5" thickBot="1" x14ac:dyDescent="0.25">
      <c r="I21" s="26">
        <f>SUM(I5:I20)</f>
        <v>24387693.25</v>
      </c>
      <c r="J21" s="27">
        <f t="shared" ref="J21:N21" si="3">SUM(J5:J20)</f>
        <v>7348810.2859579995</v>
      </c>
      <c r="K21" s="27">
        <f t="shared" si="3"/>
        <v>17038883.969999999</v>
      </c>
      <c r="L21" s="27">
        <f t="shared" si="3"/>
        <v>11104139.77833353</v>
      </c>
      <c r="M21" s="27">
        <f t="shared" si="3"/>
        <v>2285145.0661716</v>
      </c>
      <c r="N21" s="28">
        <f t="shared" si="3"/>
        <v>8818994.7121619321</v>
      </c>
      <c r="O21" s="29"/>
    </row>
    <row r="22" spans="1:31" x14ac:dyDescent="0.2">
      <c r="O22" s="30"/>
    </row>
    <row r="23" spans="1:31" x14ac:dyDescent="0.2">
      <c r="P23" s="31"/>
    </row>
    <row r="24" spans="1:31" ht="27.75" customHeight="1" x14ac:dyDescent="0.2">
      <c r="A24" s="62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4"/>
    </row>
    <row r="25" spans="1:31" x14ac:dyDescent="0.2">
      <c r="A25" s="62"/>
      <c r="B25" s="62"/>
      <c r="C25" s="65"/>
      <c r="D25" s="65"/>
      <c r="E25" s="65"/>
      <c r="F25" s="65"/>
      <c r="G25" s="65"/>
      <c r="H25" s="65"/>
      <c r="I25" s="65"/>
      <c r="J25" s="65"/>
      <c r="K25" s="65"/>
      <c r="L25" s="32"/>
      <c r="M25" s="32"/>
      <c r="N25" s="32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4"/>
    </row>
    <row r="26" spans="1:31" x14ac:dyDescent="0.2">
      <c r="A26" s="62"/>
      <c r="B26" s="62"/>
      <c r="C26" s="32"/>
      <c r="D26" s="32"/>
      <c r="E26" s="32"/>
      <c r="F26" s="33"/>
      <c r="G26" s="32"/>
      <c r="H26" s="32"/>
      <c r="I26" s="32"/>
      <c r="K26" s="32"/>
      <c r="L26" s="32"/>
      <c r="M26" s="32"/>
      <c r="N26" s="32"/>
      <c r="O26" s="32"/>
      <c r="P26" s="32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64"/>
    </row>
    <row r="27" spans="1:31" x14ac:dyDescent="0.2">
      <c r="A27" s="32"/>
      <c r="B27" s="1"/>
      <c r="C27" s="35"/>
      <c r="D27" s="35"/>
      <c r="E27" s="35"/>
      <c r="F27" s="36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8"/>
    </row>
    <row r="28" spans="1:31" x14ac:dyDescent="0.2">
      <c r="A28" s="32"/>
      <c r="B28" s="1"/>
      <c r="C28" s="35"/>
      <c r="D28" s="35"/>
      <c r="E28" s="35"/>
      <c r="F28" s="39"/>
      <c r="G28" s="40"/>
      <c r="H28" s="36"/>
      <c r="I28" s="40"/>
      <c r="J28" s="40"/>
      <c r="K28" s="40"/>
      <c r="L28" s="40"/>
      <c r="M28" s="40"/>
      <c r="N28" s="40"/>
      <c r="O28" s="40"/>
      <c r="P28" s="40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2"/>
    </row>
    <row r="29" spans="1:31" x14ac:dyDescent="0.2">
      <c r="A29" s="32"/>
      <c r="B29" s="1"/>
      <c r="C29" s="35"/>
      <c r="D29" s="35"/>
      <c r="E29" s="35"/>
      <c r="F29" s="39"/>
      <c r="G29" s="40"/>
      <c r="H29" s="36"/>
      <c r="I29" s="40"/>
      <c r="J29" s="40"/>
      <c r="K29" s="40"/>
      <c r="L29" s="40"/>
      <c r="M29" s="40"/>
      <c r="N29" s="40"/>
      <c r="O29" s="40"/>
      <c r="P29" s="40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2"/>
    </row>
    <row r="30" spans="1:31" x14ac:dyDescent="0.2">
      <c r="A30" s="32"/>
      <c r="B30" s="1"/>
      <c r="C30" s="35"/>
      <c r="D30" s="35"/>
      <c r="E30" s="35"/>
      <c r="F30" s="39"/>
      <c r="G30" s="40"/>
      <c r="H30" s="40"/>
      <c r="I30" s="40"/>
      <c r="J30" s="36"/>
      <c r="K30" s="40"/>
      <c r="L30" s="40"/>
      <c r="M30" s="40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2"/>
    </row>
    <row r="31" spans="1:31" x14ac:dyDescent="0.2">
      <c r="A31" s="32"/>
      <c r="B31" s="1"/>
      <c r="C31" s="35"/>
      <c r="D31" s="35"/>
      <c r="E31" s="35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43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</row>
    <row r="32" spans="1:31" x14ac:dyDescent="0.2">
      <c r="A32" s="32"/>
      <c r="B32" s="1"/>
      <c r="C32" s="35"/>
      <c r="D32" s="35"/>
      <c r="E32" s="35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1"/>
      <c r="S32" s="43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2"/>
    </row>
    <row r="33" spans="1:31" x14ac:dyDescent="0.2">
      <c r="A33" s="32"/>
      <c r="B33" s="1"/>
      <c r="C33" s="35"/>
      <c r="D33" s="35"/>
      <c r="E33" s="35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41"/>
      <c r="S33" s="41"/>
      <c r="T33" s="41"/>
      <c r="U33" s="41"/>
      <c r="V33" s="41"/>
      <c r="W33" s="43"/>
      <c r="X33" s="41"/>
      <c r="Y33" s="41"/>
      <c r="Z33" s="41"/>
      <c r="AA33" s="41"/>
      <c r="AB33" s="41"/>
      <c r="AC33" s="41"/>
      <c r="AD33" s="41"/>
      <c r="AE33" s="42"/>
    </row>
    <row r="34" spans="1:31" x14ac:dyDescent="0.2">
      <c r="A34" s="32"/>
      <c r="B34" s="1"/>
      <c r="C34" s="35"/>
      <c r="D34" s="35"/>
      <c r="E34" s="35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  <c r="R34" s="41"/>
      <c r="S34" s="41"/>
      <c r="T34" s="41"/>
      <c r="U34" s="41"/>
      <c r="V34" s="41"/>
      <c r="W34" s="41"/>
      <c r="X34" s="41"/>
      <c r="Y34" s="41"/>
      <c r="Z34" s="43"/>
      <c r="AA34" s="41"/>
      <c r="AB34" s="41"/>
      <c r="AC34" s="41"/>
      <c r="AD34" s="41"/>
      <c r="AE34" s="42"/>
    </row>
    <row r="35" spans="1:31" x14ac:dyDescent="0.2">
      <c r="A35" s="32"/>
      <c r="B35" s="1"/>
      <c r="C35" s="35"/>
      <c r="D35" s="35"/>
      <c r="E35" s="35"/>
      <c r="F35" s="36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3"/>
      <c r="AD35" s="41"/>
      <c r="AE35" s="42"/>
    </row>
    <row r="36" spans="1:31" x14ac:dyDescent="0.2">
      <c r="A36" s="32"/>
      <c r="B36" s="1"/>
      <c r="C36" s="35"/>
      <c r="D36" s="35"/>
      <c r="E36" s="35"/>
      <c r="F36" s="36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3"/>
      <c r="AD36" s="41"/>
      <c r="AE36" s="42"/>
    </row>
    <row r="37" spans="1:31" x14ac:dyDescent="0.2">
      <c r="A37" s="32"/>
      <c r="B37" s="1"/>
      <c r="C37" s="35"/>
      <c r="D37" s="35"/>
      <c r="E37" s="35"/>
      <c r="F37" s="36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3"/>
      <c r="AD37" s="41"/>
      <c r="AE37" s="42"/>
    </row>
    <row r="38" spans="1:31" x14ac:dyDescent="0.2">
      <c r="A38" s="32"/>
      <c r="B38" s="32"/>
      <c r="C38" s="35"/>
      <c r="D38" s="35"/>
      <c r="E38" s="35"/>
      <c r="F38" s="39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x14ac:dyDescent="0.2">
      <c r="A39" s="32"/>
      <c r="B39" s="32"/>
      <c r="C39" s="35"/>
      <c r="D39" s="35"/>
      <c r="E39" s="35"/>
      <c r="F39" s="39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x14ac:dyDescent="0.2">
      <c r="A40" s="32"/>
      <c r="B40" s="32"/>
      <c r="C40" s="35"/>
      <c r="D40" s="35"/>
      <c r="E40" s="35"/>
      <c r="F40" s="39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</sheetData>
  <sheetProtection algorithmName="SHA-512" hashValue="upTUnVnd4A74DkoJOvfbPIRZO0BYem16GCsz6G7rCUfYu34+TtQC9tp97WQ0VXfbEt5pbWnavBc+Nl/ZHY2HtQ==" saltValue="BjD6OhIn8VATNCtHUnx7kQ==" spinCount="100000" sheet="1" formatCells="0" formatColumns="0" formatRows="0" insertColumns="0" insertRows="0" insertHyperlinks="0" deleteColumns="0" deleteRows="0" sort="0" autoFilter="0" pivotTables="0"/>
  <mergeCells count="40">
    <mergeCell ref="I3:K3"/>
    <mergeCell ref="M5:M6"/>
    <mergeCell ref="N5:N6"/>
    <mergeCell ref="L3:O3"/>
    <mergeCell ref="M13:M15"/>
    <mergeCell ref="N13:N15"/>
    <mergeCell ref="C5:C6"/>
    <mergeCell ref="B5:B6"/>
    <mergeCell ref="A5:A6"/>
    <mergeCell ref="O5:O6"/>
    <mergeCell ref="P5:P6"/>
    <mergeCell ref="G5:G6"/>
    <mergeCell ref="F5:F6"/>
    <mergeCell ref="L5:L6"/>
    <mergeCell ref="A24:A26"/>
    <mergeCell ref="B24:B26"/>
    <mergeCell ref="C24:AD24"/>
    <mergeCell ref="AE24:AE26"/>
    <mergeCell ref="C25:G25"/>
    <mergeCell ref="H25:K25"/>
    <mergeCell ref="O25:R25"/>
    <mergeCell ref="S25:V25"/>
    <mergeCell ref="W25:Z25"/>
    <mergeCell ref="AA25:AD25"/>
    <mergeCell ref="B13:B15"/>
    <mergeCell ref="A13:A15"/>
    <mergeCell ref="C13:C15"/>
    <mergeCell ref="F13:F15"/>
    <mergeCell ref="G13:G15"/>
    <mergeCell ref="P13:P15"/>
    <mergeCell ref="J5:J6"/>
    <mergeCell ref="K5:K6"/>
    <mergeCell ref="I5:I6"/>
    <mergeCell ref="H5:H6"/>
    <mergeCell ref="H13:H15"/>
    <mergeCell ref="I13:I15"/>
    <mergeCell ref="J13:J15"/>
    <mergeCell ref="K13:K15"/>
    <mergeCell ref="O13:O15"/>
    <mergeCell ref="L13:L15"/>
  </mergeCells>
  <pageMargins left="0.25" right="0.25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Arturo Gutierrez Antonilez</dc:creator>
  <cp:lastModifiedBy>Oscar Eduardo Dussan Salas</cp:lastModifiedBy>
  <cp:lastPrinted>2017-12-07T14:47:17Z</cp:lastPrinted>
  <dcterms:created xsi:type="dcterms:W3CDTF">2017-12-06T16:37:17Z</dcterms:created>
  <dcterms:modified xsi:type="dcterms:W3CDTF">2018-05-25T19:30:25Z</dcterms:modified>
</cp:coreProperties>
</file>