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17415" windowHeight="12210"/>
  </bookViews>
  <sheets>
    <sheet name="SITUACION JURIDICA MUJERES" sheetId="3" r:id="rId1"/>
    <sheet name="HistorialResumen" sheetId="7" state="hidden" r:id="rId2"/>
    <sheet name="Historial_PPL_ERON_x_Código" sheetId="8" state="hidden" r:id="rId3"/>
    <sheet name="Rep_Conteo_Fisico_Sisipec2" sheetId="9" state="hidden" r:id="rId4"/>
    <sheet name="Rep_Juridico_Sisipec2" sheetId="10" state="hidden" r:id="rId5"/>
    <sheet name="Parametros" sheetId="11" state="hidden" r:id="rId6"/>
    <sheet name="COMPORTAMIENTO DELICTIVO" sheetId="12" r:id="rId7"/>
    <sheet name="REINCIDENCIA" sheetId="13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G58" i="3" l="1"/>
  <c r="G59" i="3"/>
  <c r="G60" i="3"/>
  <c r="G61" i="3"/>
  <c r="G62" i="3"/>
  <c r="G57" i="3"/>
  <c r="F63" i="3"/>
  <c r="F64" i="3" s="1"/>
  <c r="F62" i="3"/>
  <c r="F61" i="3"/>
  <c r="F60" i="3"/>
  <c r="F59" i="3"/>
  <c r="F58" i="3"/>
  <c r="F57" i="3"/>
  <c r="E63" i="3"/>
  <c r="E64" i="3" s="1"/>
  <c r="E62" i="3"/>
  <c r="E61" i="3"/>
  <c r="E60" i="3"/>
  <c r="E59" i="3"/>
  <c r="E58" i="3"/>
  <c r="E57" i="3"/>
  <c r="F50" i="3"/>
  <c r="E50" i="3"/>
  <c r="E51" i="3" s="1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50" i="3" s="1"/>
  <c r="A47" i="3"/>
  <c r="A46" i="3"/>
  <c r="A45" i="3"/>
  <c r="A44" i="3"/>
  <c r="A43" i="3"/>
  <c r="A42" i="3"/>
  <c r="A41" i="3"/>
  <c r="A40" i="3"/>
  <c r="A39" i="3"/>
  <c r="G63" i="3" l="1"/>
  <c r="G64" i="3"/>
  <c r="F51" i="3"/>
  <c r="G51" i="3" s="1"/>
  <c r="B44" i="13"/>
  <c r="B158" i="12" l="1"/>
  <c r="B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C157" i="12"/>
  <c r="D157" i="12" l="1"/>
  <c r="C158" i="12" l="1"/>
  <c r="D158" i="12" s="1"/>
  <c r="V5" i="11"/>
  <c r="V4" i="11"/>
  <c r="V3" i="11"/>
  <c r="V2" i="11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2" i="10"/>
  <c r="A1" i="10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1" i="9"/>
  <c r="C150" i="8"/>
  <c r="A150" i="8"/>
  <c r="C149" i="8"/>
  <c r="A149" i="8"/>
  <c r="C148" i="8"/>
  <c r="A148" i="8"/>
  <c r="C147" i="8"/>
  <c r="A147" i="8"/>
  <c r="C146" i="8"/>
  <c r="A146" i="8"/>
  <c r="D145" i="8"/>
  <c r="B145" i="8"/>
  <c r="A145" i="8"/>
  <c r="AA144" i="8"/>
  <c r="Z144" i="8"/>
  <c r="Y144" i="8"/>
  <c r="X144" i="8"/>
  <c r="AB144" i="8" s="1"/>
  <c r="W144" i="8"/>
  <c r="U144" i="8"/>
  <c r="O144" i="8"/>
  <c r="N144" i="8"/>
  <c r="M144" i="8"/>
  <c r="J144" i="8" s="1"/>
  <c r="K144" i="8"/>
  <c r="I144" i="8"/>
  <c r="H144" i="8"/>
  <c r="P144" i="8" s="1"/>
  <c r="G144" i="8"/>
  <c r="D144" i="8"/>
  <c r="C144" i="8"/>
  <c r="A144" i="8"/>
  <c r="AA143" i="8"/>
  <c r="Z143" i="8"/>
  <c r="Y143" i="8"/>
  <c r="X143" i="8"/>
  <c r="W143" i="8"/>
  <c r="U143" i="8"/>
  <c r="P143" i="8"/>
  <c r="N143" i="8"/>
  <c r="M143" i="8"/>
  <c r="O143" i="8" s="1"/>
  <c r="J143" i="8"/>
  <c r="L143" i="8" s="1"/>
  <c r="I143" i="8"/>
  <c r="K143" i="8" s="1"/>
  <c r="H143" i="8"/>
  <c r="G143" i="8"/>
  <c r="D143" i="8"/>
  <c r="AA142" i="8"/>
  <c r="Z142" i="8"/>
  <c r="Y142" i="8"/>
  <c r="X142" i="8"/>
  <c r="AB142" i="8" s="1"/>
  <c r="W142" i="8"/>
  <c r="U142" i="8"/>
  <c r="N142" i="8"/>
  <c r="M142" i="8"/>
  <c r="O142" i="8" s="1"/>
  <c r="I142" i="8"/>
  <c r="K142" i="8" s="1"/>
  <c r="H142" i="8"/>
  <c r="G142" i="8"/>
  <c r="D142" i="8"/>
  <c r="C142" i="8"/>
  <c r="A142" i="8"/>
  <c r="AA141" i="8"/>
  <c r="Z141" i="8"/>
  <c r="Y141" i="8"/>
  <c r="X141" i="8"/>
  <c r="W141" i="8"/>
  <c r="AB141" i="8" s="1"/>
  <c r="U141" i="8"/>
  <c r="P141" i="8"/>
  <c r="R141" i="8" s="1"/>
  <c r="N141" i="8"/>
  <c r="M141" i="8"/>
  <c r="J141" i="8"/>
  <c r="I141" i="8"/>
  <c r="H141" i="8"/>
  <c r="G141" i="8"/>
  <c r="D141" i="8"/>
  <c r="AA140" i="8"/>
  <c r="Z140" i="8"/>
  <c r="Y140" i="8"/>
  <c r="X140" i="8"/>
  <c r="AB140" i="8" s="1"/>
  <c r="W140" i="8"/>
  <c r="U140" i="8"/>
  <c r="R140" i="8"/>
  <c r="N140" i="8"/>
  <c r="M140" i="8"/>
  <c r="J140" i="8" s="1"/>
  <c r="K140" i="8"/>
  <c r="I140" i="8"/>
  <c r="H140" i="8"/>
  <c r="P140" i="8" s="1"/>
  <c r="G140" i="8"/>
  <c r="D140" i="8"/>
  <c r="C140" i="8"/>
  <c r="A140" i="8"/>
  <c r="AA139" i="8"/>
  <c r="Z139" i="8"/>
  <c r="Y139" i="8"/>
  <c r="X139" i="8"/>
  <c r="W139" i="8"/>
  <c r="AB139" i="8" s="1"/>
  <c r="U139" i="8"/>
  <c r="N139" i="8"/>
  <c r="M139" i="8"/>
  <c r="O139" i="8" s="1"/>
  <c r="I139" i="8"/>
  <c r="K139" i="8" s="1"/>
  <c r="H139" i="8"/>
  <c r="G139" i="8"/>
  <c r="D139" i="8"/>
  <c r="AA138" i="8"/>
  <c r="Z138" i="8"/>
  <c r="Y138" i="8"/>
  <c r="X138" i="8"/>
  <c r="AB138" i="8" s="1"/>
  <c r="W138" i="8"/>
  <c r="U138" i="8"/>
  <c r="O138" i="8"/>
  <c r="N138" i="8"/>
  <c r="M138" i="8"/>
  <c r="I138" i="8"/>
  <c r="K138" i="8" s="1"/>
  <c r="H138" i="8"/>
  <c r="G138" i="8"/>
  <c r="D138" i="8"/>
  <c r="C138" i="8"/>
  <c r="A138" i="8"/>
  <c r="AA137" i="8"/>
  <c r="Z137" i="8"/>
  <c r="Y137" i="8"/>
  <c r="X137" i="8"/>
  <c r="W137" i="8"/>
  <c r="U137" i="8"/>
  <c r="N137" i="8"/>
  <c r="M137" i="8"/>
  <c r="I137" i="8"/>
  <c r="H137" i="8"/>
  <c r="P137" i="8" s="1"/>
  <c r="R137" i="8" s="1"/>
  <c r="G137" i="8"/>
  <c r="D137" i="8"/>
  <c r="AA136" i="8"/>
  <c r="Z136" i="8"/>
  <c r="Y136" i="8"/>
  <c r="X136" i="8"/>
  <c r="AB136" i="8" s="1"/>
  <c r="W136" i="8"/>
  <c r="U136" i="8"/>
  <c r="O136" i="8"/>
  <c r="N136" i="8"/>
  <c r="M136" i="8"/>
  <c r="J136" i="8" s="1"/>
  <c r="I136" i="8"/>
  <c r="K136" i="8" s="1"/>
  <c r="H136" i="8"/>
  <c r="P136" i="8" s="1"/>
  <c r="G136" i="8"/>
  <c r="D136" i="8"/>
  <c r="C136" i="8"/>
  <c r="A136" i="8"/>
  <c r="AA135" i="8"/>
  <c r="Z135" i="8"/>
  <c r="Y135" i="8"/>
  <c r="X135" i="8"/>
  <c r="W135" i="8"/>
  <c r="U135" i="8"/>
  <c r="P135" i="8"/>
  <c r="N135" i="8"/>
  <c r="M135" i="8"/>
  <c r="O135" i="8" s="1"/>
  <c r="J135" i="8"/>
  <c r="L135" i="8" s="1"/>
  <c r="I135" i="8"/>
  <c r="K135" i="8" s="1"/>
  <c r="H135" i="8"/>
  <c r="G135" i="8"/>
  <c r="D135" i="8"/>
  <c r="AA134" i="8"/>
  <c r="Z134" i="8"/>
  <c r="Y134" i="8"/>
  <c r="X134" i="8"/>
  <c r="AB134" i="8" s="1"/>
  <c r="W134" i="8"/>
  <c r="U134" i="8"/>
  <c r="N134" i="8"/>
  <c r="M134" i="8"/>
  <c r="O134" i="8" s="1"/>
  <c r="I134" i="8"/>
  <c r="K134" i="8" s="1"/>
  <c r="H134" i="8"/>
  <c r="G134" i="8"/>
  <c r="D134" i="8"/>
  <c r="C134" i="8"/>
  <c r="A134" i="8"/>
  <c r="AA133" i="8"/>
  <c r="Z133" i="8"/>
  <c r="Y133" i="8"/>
  <c r="X133" i="8"/>
  <c r="W133" i="8"/>
  <c r="AB133" i="8" s="1"/>
  <c r="U133" i="8"/>
  <c r="P133" i="8"/>
  <c r="R133" i="8" s="1"/>
  <c r="N133" i="8"/>
  <c r="O133" i="8" s="1"/>
  <c r="M133" i="8"/>
  <c r="J133" i="8"/>
  <c r="I133" i="8"/>
  <c r="K133" i="8" s="1"/>
  <c r="H133" i="8"/>
  <c r="G133" i="8"/>
  <c r="D133" i="8"/>
  <c r="AA132" i="8"/>
  <c r="Z132" i="8"/>
  <c r="Y132" i="8"/>
  <c r="X132" i="8"/>
  <c r="AB132" i="8" s="1"/>
  <c r="W132" i="8"/>
  <c r="U132" i="8"/>
  <c r="R132" i="8"/>
  <c r="N132" i="8"/>
  <c r="M132" i="8"/>
  <c r="O132" i="8" s="1"/>
  <c r="K132" i="8"/>
  <c r="I132" i="8"/>
  <c r="H132" i="8"/>
  <c r="P132" i="8" s="1"/>
  <c r="G132" i="8"/>
  <c r="D132" i="8"/>
  <c r="C132" i="8"/>
  <c r="A132" i="8"/>
  <c r="AA131" i="8"/>
  <c r="Z131" i="8"/>
  <c r="Y131" i="8"/>
  <c r="X131" i="8"/>
  <c r="W131" i="8"/>
  <c r="AB131" i="8" s="1"/>
  <c r="U131" i="8"/>
  <c r="N131" i="8"/>
  <c r="M131" i="8"/>
  <c r="O131" i="8" s="1"/>
  <c r="I131" i="8"/>
  <c r="K131" i="8" s="1"/>
  <c r="H131" i="8"/>
  <c r="G131" i="8"/>
  <c r="D131" i="8"/>
  <c r="AA130" i="8"/>
  <c r="Z130" i="8"/>
  <c r="Y130" i="8"/>
  <c r="X130" i="8"/>
  <c r="AB130" i="8" s="1"/>
  <c r="W130" i="8"/>
  <c r="U130" i="8"/>
  <c r="O130" i="8"/>
  <c r="N130" i="8"/>
  <c r="M130" i="8"/>
  <c r="I130" i="8"/>
  <c r="K130" i="8" s="1"/>
  <c r="H130" i="8"/>
  <c r="G130" i="8"/>
  <c r="D130" i="8"/>
  <c r="C130" i="8"/>
  <c r="A130" i="8"/>
  <c r="AA129" i="8"/>
  <c r="Z129" i="8"/>
  <c r="Y129" i="8"/>
  <c r="X129" i="8"/>
  <c r="W129" i="8"/>
  <c r="U129" i="8"/>
  <c r="N129" i="8"/>
  <c r="O129" i="8" s="1"/>
  <c r="M129" i="8"/>
  <c r="I129" i="8"/>
  <c r="K129" i="8" s="1"/>
  <c r="H129" i="8"/>
  <c r="P129" i="8" s="1"/>
  <c r="R129" i="8" s="1"/>
  <c r="G129" i="8"/>
  <c r="D129" i="8"/>
  <c r="AA128" i="8"/>
  <c r="Z128" i="8"/>
  <c r="Y128" i="8"/>
  <c r="X128" i="8"/>
  <c r="AB128" i="8" s="1"/>
  <c r="W128" i="8"/>
  <c r="U128" i="8"/>
  <c r="O128" i="8"/>
  <c r="N128" i="8"/>
  <c r="M128" i="8"/>
  <c r="I128" i="8"/>
  <c r="K128" i="8" s="1"/>
  <c r="H128" i="8"/>
  <c r="P128" i="8" s="1"/>
  <c r="G128" i="8"/>
  <c r="D128" i="8"/>
  <c r="C128" i="8"/>
  <c r="A128" i="8"/>
  <c r="AA127" i="8"/>
  <c r="Z127" i="8"/>
  <c r="Y127" i="8"/>
  <c r="X127" i="8"/>
  <c r="W127" i="8"/>
  <c r="U127" i="8"/>
  <c r="P127" i="8"/>
  <c r="N127" i="8"/>
  <c r="M127" i="8"/>
  <c r="O127" i="8" s="1"/>
  <c r="J127" i="8"/>
  <c r="L127" i="8" s="1"/>
  <c r="I127" i="8"/>
  <c r="K127" i="8" s="1"/>
  <c r="H127" i="8"/>
  <c r="G127" i="8"/>
  <c r="D127" i="8"/>
  <c r="AA126" i="8"/>
  <c r="Z126" i="8"/>
  <c r="Y126" i="8"/>
  <c r="X126" i="8"/>
  <c r="AB126" i="8" s="1"/>
  <c r="W126" i="8"/>
  <c r="U126" i="8"/>
  <c r="N126" i="8"/>
  <c r="M126" i="8"/>
  <c r="O126" i="8" s="1"/>
  <c r="I126" i="8"/>
  <c r="K126" i="8" s="1"/>
  <c r="H126" i="8"/>
  <c r="G126" i="8"/>
  <c r="D126" i="8"/>
  <c r="C126" i="8"/>
  <c r="A126" i="8"/>
  <c r="AA125" i="8"/>
  <c r="Z125" i="8"/>
  <c r="Y125" i="8"/>
  <c r="X125" i="8"/>
  <c r="W125" i="8"/>
  <c r="AB125" i="8" s="1"/>
  <c r="U125" i="8"/>
  <c r="P125" i="8"/>
  <c r="R125" i="8" s="1"/>
  <c r="N125" i="8"/>
  <c r="M125" i="8"/>
  <c r="J125" i="8"/>
  <c r="I125" i="8"/>
  <c r="K125" i="8" s="1"/>
  <c r="H125" i="8"/>
  <c r="G125" i="8"/>
  <c r="D125" i="8"/>
  <c r="AA124" i="8"/>
  <c r="Z124" i="8"/>
  <c r="Y124" i="8"/>
  <c r="X124" i="8"/>
  <c r="AB124" i="8" s="1"/>
  <c r="W124" i="8"/>
  <c r="U124" i="8"/>
  <c r="R124" i="8"/>
  <c r="N124" i="8"/>
  <c r="M124" i="8"/>
  <c r="O124" i="8" s="1"/>
  <c r="K124" i="8"/>
  <c r="I124" i="8"/>
  <c r="H124" i="8"/>
  <c r="P124" i="8" s="1"/>
  <c r="G124" i="8"/>
  <c r="D124" i="8"/>
  <c r="C124" i="8"/>
  <c r="A124" i="8"/>
  <c r="AA123" i="8"/>
  <c r="Z123" i="8"/>
  <c r="Y123" i="8"/>
  <c r="X123" i="8"/>
  <c r="W123" i="8"/>
  <c r="AB123" i="8" s="1"/>
  <c r="U123" i="8"/>
  <c r="N123" i="8"/>
  <c r="M123" i="8"/>
  <c r="I123" i="8"/>
  <c r="H123" i="8"/>
  <c r="G123" i="8"/>
  <c r="D123" i="8"/>
  <c r="AA122" i="8"/>
  <c r="Z122" i="8"/>
  <c r="Y122" i="8"/>
  <c r="X122" i="8"/>
  <c r="AB122" i="8" s="1"/>
  <c r="W122" i="8"/>
  <c r="U122" i="8"/>
  <c r="O122" i="8"/>
  <c r="N122" i="8"/>
  <c r="M122" i="8"/>
  <c r="I122" i="8"/>
  <c r="K122" i="8" s="1"/>
  <c r="H122" i="8"/>
  <c r="G122" i="8"/>
  <c r="D122" i="8"/>
  <c r="C122" i="8"/>
  <c r="A122" i="8"/>
  <c r="AA121" i="8"/>
  <c r="Z121" i="8"/>
  <c r="Y121" i="8"/>
  <c r="X121" i="8"/>
  <c r="W121" i="8"/>
  <c r="U121" i="8"/>
  <c r="N121" i="8"/>
  <c r="M121" i="8"/>
  <c r="O121" i="8" s="1"/>
  <c r="I121" i="8"/>
  <c r="K121" i="8" s="1"/>
  <c r="H121" i="8"/>
  <c r="P121" i="8" s="1"/>
  <c r="R121" i="8" s="1"/>
  <c r="G121" i="8"/>
  <c r="D121" i="8"/>
  <c r="AA120" i="8"/>
  <c r="Z120" i="8"/>
  <c r="Y120" i="8"/>
  <c r="X120" i="8"/>
  <c r="AB120" i="8" s="1"/>
  <c r="W120" i="8"/>
  <c r="U120" i="8"/>
  <c r="O120" i="8"/>
  <c r="N120" i="8"/>
  <c r="M120" i="8"/>
  <c r="I120" i="8"/>
  <c r="K120" i="8" s="1"/>
  <c r="H120" i="8"/>
  <c r="P120" i="8" s="1"/>
  <c r="G120" i="8"/>
  <c r="D120" i="8"/>
  <c r="C120" i="8"/>
  <c r="A120" i="8"/>
  <c r="AA119" i="8"/>
  <c r="Z119" i="8"/>
  <c r="Y119" i="8"/>
  <c r="X119" i="8"/>
  <c r="W119" i="8"/>
  <c r="U119" i="8"/>
  <c r="P119" i="8"/>
  <c r="R119" i="8" s="1"/>
  <c r="N119" i="8"/>
  <c r="M119" i="8"/>
  <c r="O119" i="8" s="1"/>
  <c r="J119" i="8"/>
  <c r="L119" i="8" s="1"/>
  <c r="I119" i="8"/>
  <c r="K119" i="8" s="1"/>
  <c r="H119" i="8"/>
  <c r="G119" i="8"/>
  <c r="D119" i="8"/>
  <c r="AA118" i="8"/>
  <c r="Z118" i="8"/>
  <c r="Y118" i="8"/>
  <c r="X118" i="8"/>
  <c r="W118" i="8"/>
  <c r="U118" i="8"/>
  <c r="N118" i="8"/>
  <c r="M118" i="8"/>
  <c r="O118" i="8" s="1"/>
  <c r="I118" i="8"/>
  <c r="K118" i="8" s="1"/>
  <c r="H118" i="8"/>
  <c r="J118" i="8" s="1"/>
  <c r="L118" i="8" s="1"/>
  <c r="G118" i="8"/>
  <c r="D118" i="8"/>
  <c r="C118" i="8"/>
  <c r="A118" i="8"/>
  <c r="AA117" i="8"/>
  <c r="Z117" i="8"/>
  <c r="Y117" i="8"/>
  <c r="X117" i="8"/>
  <c r="W117" i="8"/>
  <c r="AB117" i="8" s="1"/>
  <c r="U117" i="8"/>
  <c r="P117" i="8"/>
  <c r="N117" i="8"/>
  <c r="M117" i="8"/>
  <c r="J117" i="8"/>
  <c r="I117" i="8"/>
  <c r="H117" i="8"/>
  <c r="G117" i="8"/>
  <c r="D117" i="8"/>
  <c r="AA116" i="8"/>
  <c r="Z116" i="8"/>
  <c r="Y116" i="8"/>
  <c r="X116" i="8"/>
  <c r="AB116" i="8" s="1"/>
  <c r="W116" i="8"/>
  <c r="U116" i="8"/>
  <c r="N116" i="8"/>
  <c r="M116" i="8"/>
  <c r="O116" i="8" s="1"/>
  <c r="K116" i="8"/>
  <c r="I116" i="8"/>
  <c r="H116" i="8"/>
  <c r="P116" i="8" s="1"/>
  <c r="G116" i="8"/>
  <c r="R116" i="8" s="1"/>
  <c r="D116" i="8"/>
  <c r="C116" i="8"/>
  <c r="A116" i="8"/>
  <c r="AA115" i="8"/>
  <c r="Z115" i="8"/>
  <c r="Y115" i="8"/>
  <c r="X115" i="8"/>
  <c r="W115" i="8"/>
  <c r="AB115" i="8" s="1"/>
  <c r="U115" i="8"/>
  <c r="N115" i="8"/>
  <c r="O115" i="8" s="1"/>
  <c r="M115" i="8"/>
  <c r="I115" i="8"/>
  <c r="K115" i="8" s="1"/>
  <c r="H115" i="8"/>
  <c r="G115" i="8"/>
  <c r="D115" i="8"/>
  <c r="A115" i="8" s="1"/>
  <c r="C115" i="8"/>
  <c r="AA114" i="8"/>
  <c r="Z114" i="8"/>
  <c r="Y114" i="8"/>
  <c r="X114" i="8"/>
  <c r="W114" i="8"/>
  <c r="U114" i="8"/>
  <c r="N114" i="8"/>
  <c r="M114" i="8"/>
  <c r="O114" i="8" s="1"/>
  <c r="J114" i="8"/>
  <c r="I114" i="8"/>
  <c r="K114" i="8" s="1"/>
  <c r="H114" i="8"/>
  <c r="G114" i="8"/>
  <c r="D114" i="8"/>
  <c r="C114" i="8"/>
  <c r="AA113" i="8"/>
  <c r="Z113" i="8"/>
  <c r="Y113" i="8"/>
  <c r="X113" i="8"/>
  <c r="W113" i="8"/>
  <c r="AB113" i="8" s="1"/>
  <c r="U113" i="8"/>
  <c r="N113" i="8"/>
  <c r="M113" i="8"/>
  <c r="O113" i="8" s="1"/>
  <c r="I113" i="8"/>
  <c r="K113" i="8" s="1"/>
  <c r="H113" i="8"/>
  <c r="G113" i="8"/>
  <c r="D113" i="8"/>
  <c r="A113" i="8" s="1"/>
  <c r="C113" i="8"/>
  <c r="AA112" i="8"/>
  <c r="Z112" i="8"/>
  <c r="Y112" i="8"/>
  <c r="X112" i="8"/>
  <c r="W112" i="8"/>
  <c r="U112" i="8"/>
  <c r="O112" i="8"/>
  <c r="N112" i="8"/>
  <c r="M112" i="8"/>
  <c r="K112" i="8"/>
  <c r="I112" i="8"/>
  <c r="H112" i="8"/>
  <c r="J112" i="8" s="1"/>
  <c r="L112" i="8" s="1"/>
  <c r="G112" i="8"/>
  <c r="D112" i="8"/>
  <c r="C112" i="8"/>
  <c r="A112" i="8"/>
  <c r="AA111" i="8"/>
  <c r="Z111" i="8"/>
  <c r="Y111" i="8"/>
  <c r="X111" i="8"/>
  <c r="W111" i="8"/>
  <c r="U111" i="8"/>
  <c r="O111" i="8"/>
  <c r="N111" i="8"/>
  <c r="M111" i="8"/>
  <c r="K111" i="8"/>
  <c r="J111" i="8"/>
  <c r="I111" i="8"/>
  <c r="H111" i="8"/>
  <c r="P111" i="8" s="1"/>
  <c r="G111" i="8"/>
  <c r="S111" i="8" s="1"/>
  <c r="D111" i="8"/>
  <c r="A111" i="8" s="1"/>
  <c r="AA110" i="8"/>
  <c r="Z110" i="8"/>
  <c r="Y110" i="8"/>
  <c r="X110" i="8"/>
  <c r="AB110" i="8" s="1"/>
  <c r="W110" i="8"/>
  <c r="U110" i="8"/>
  <c r="N110" i="8"/>
  <c r="M110" i="8"/>
  <c r="J110" i="8" s="1"/>
  <c r="I110" i="8"/>
  <c r="H110" i="8"/>
  <c r="P110" i="8" s="1"/>
  <c r="S110" i="8" s="1"/>
  <c r="G110" i="8"/>
  <c r="D110" i="8"/>
  <c r="C110" i="8"/>
  <c r="AA109" i="8"/>
  <c r="Z109" i="8"/>
  <c r="Y109" i="8"/>
  <c r="X109" i="8"/>
  <c r="AB109" i="8" s="1"/>
  <c r="W109" i="8"/>
  <c r="U109" i="8"/>
  <c r="N109" i="8"/>
  <c r="M109" i="8"/>
  <c r="O109" i="8" s="1"/>
  <c r="I109" i="8"/>
  <c r="K109" i="8" s="1"/>
  <c r="L109" i="8" s="1"/>
  <c r="H109" i="8"/>
  <c r="J109" i="8" s="1"/>
  <c r="G109" i="8"/>
  <c r="D109" i="8"/>
  <c r="A109" i="8" s="1"/>
  <c r="C109" i="8"/>
  <c r="AA108" i="8"/>
  <c r="Z108" i="8"/>
  <c r="Y108" i="8"/>
  <c r="X108" i="8"/>
  <c r="W108" i="8"/>
  <c r="U108" i="8"/>
  <c r="P108" i="8"/>
  <c r="O108" i="8"/>
  <c r="N108" i="8"/>
  <c r="M108" i="8"/>
  <c r="L108" i="8"/>
  <c r="K108" i="8"/>
  <c r="I108" i="8"/>
  <c r="H108" i="8"/>
  <c r="J108" i="8" s="1"/>
  <c r="G108" i="8"/>
  <c r="D108" i="8"/>
  <c r="C108" i="8"/>
  <c r="A108" i="8"/>
  <c r="AA107" i="8"/>
  <c r="Z107" i="8"/>
  <c r="Y107" i="8"/>
  <c r="X107" i="8"/>
  <c r="W107" i="8"/>
  <c r="U107" i="8"/>
  <c r="O107" i="8"/>
  <c r="N107" i="8"/>
  <c r="M107" i="8"/>
  <c r="K107" i="8"/>
  <c r="J107" i="8"/>
  <c r="L107" i="8" s="1"/>
  <c r="I107" i="8"/>
  <c r="H107" i="8"/>
  <c r="P107" i="8" s="1"/>
  <c r="G107" i="8"/>
  <c r="S107" i="8" s="1"/>
  <c r="D107" i="8"/>
  <c r="AA106" i="8"/>
  <c r="Z106" i="8"/>
  <c r="Y106" i="8"/>
  <c r="X106" i="8"/>
  <c r="AB106" i="8" s="1"/>
  <c r="W106" i="8"/>
  <c r="U106" i="8"/>
  <c r="N106" i="8"/>
  <c r="M106" i="8"/>
  <c r="O106" i="8" s="1"/>
  <c r="I106" i="8"/>
  <c r="H106" i="8"/>
  <c r="P106" i="8" s="1"/>
  <c r="S106" i="8" s="1"/>
  <c r="G106" i="8"/>
  <c r="D106" i="8"/>
  <c r="C106" i="8" s="1"/>
  <c r="AA105" i="8"/>
  <c r="Z105" i="8"/>
  <c r="Y105" i="8"/>
  <c r="X105" i="8"/>
  <c r="W105" i="8"/>
  <c r="AB105" i="8" s="1"/>
  <c r="U105" i="8"/>
  <c r="N105" i="8"/>
  <c r="M105" i="8"/>
  <c r="O105" i="8" s="1"/>
  <c r="I105" i="8"/>
  <c r="K105" i="8" s="1"/>
  <c r="H105" i="8"/>
  <c r="J105" i="8" s="1"/>
  <c r="L105" i="8" s="1"/>
  <c r="G105" i="8"/>
  <c r="D105" i="8"/>
  <c r="A105" i="8" s="1"/>
  <c r="C105" i="8"/>
  <c r="AA104" i="8"/>
  <c r="Z104" i="8"/>
  <c r="Y104" i="8"/>
  <c r="X104" i="8"/>
  <c r="W104" i="8"/>
  <c r="AB104" i="8" s="1"/>
  <c r="U104" i="8"/>
  <c r="P104" i="8"/>
  <c r="O104" i="8"/>
  <c r="N104" i="8"/>
  <c r="M104" i="8"/>
  <c r="K104" i="8"/>
  <c r="L104" i="8" s="1"/>
  <c r="I104" i="8"/>
  <c r="H104" i="8"/>
  <c r="J104" i="8" s="1"/>
  <c r="G104" i="8"/>
  <c r="D104" i="8"/>
  <c r="C104" i="8"/>
  <c r="A104" i="8"/>
  <c r="AA103" i="8"/>
  <c r="Z103" i="8"/>
  <c r="Y103" i="8"/>
  <c r="X103" i="8"/>
  <c r="W103" i="8"/>
  <c r="AB103" i="8" s="1"/>
  <c r="U103" i="8"/>
  <c r="N103" i="8"/>
  <c r="K103" i="8" s="1"/>
  <c r="M103" i="8"/>
  <c r="J103" i="8"/>
  <c r="I103" i="8"/>
  <c r="H103" i="8"/>
  <c r="P103" i="8" s="1"/>
  <c r="R103" i="8" s="1"/>
  <c r="G103" i="8"/>
  <c r="D103" i="8"/>
  <c r="A103" i="8"/>
  <c r="AA102" i="8"/>
  <c r="Z102" i="8"/>
  <c r="Y102" i="8"/>
  <c r="X102" i="8"/>
  <c r="AB102" i="8" s="1"/>
  <c r="W102" i="8"/>
  <c r="U102" i="8"/>
  <c r="N102" i="8"/>
  <c r="M102" i="8"/>
  <c r="O102" i="8" s="1"/>
  <c r="J102" i="8"/>
  <c r="L102" i="8" s="1"/>
  <c r="I102" i="8"/>
  <c r="K102" i="8" s="1"/>
  <c r="H102" i="8"/>
  <c r="G102" i="8"/>
  <c r="D102" i="8"/>
  <c r="AA101" i="8"/>
  <c r="Z101" i="8"/>
  <c r="Y101" i="8"/>
  <c r="X101" i="8"/>
  <c r="W101" i="8"/>
  <c r="AB101" i="8" s="1"/>
  <c r="U101" i="8"/>
  <c r="N101" i="8"/>
  <c r="M101" i="8"/>
  <c r="O101" i="8" s="1"/>
  <c r="I101" i="8"/>
  <c r="K101" i="8" s="1"/>
  <c r="H101" i="8"/>
  <c r="G101" i="8"/>
  <c r="D101" i="8"/>
  <c r="A101" i="8" s="1"/>
  <c r="C101" i="8"/>
  <c r="AA100" i="8"/>
  <c r="Z100" i="8"/>
  <c r="Y100" i="8"/>
  <c r="X100" i="8"/>
  <c r="W100" i="8"/>
  <c r="AB100" i="8" s="1"/>
  <c r="U100" i="8"/>
  <c r="P100" i="8"/>
  <c r="O100" i="8"/>
  <c r="N100" i="8"/>
  <c r="M100" i="8"/>
  <c r="K100" i="8"/>
  <c r="L100" i="8" s="1"/>
  <c r="I100" i="8"/>
  <c r="H100" i="8"/>
  <c r="J100" i="8" s="1"/>
  <c r="G100" i="8"/>
  <c r="D100" i="8"/>
  <c r="C100" i="8"/>
  <c r="A100" i="8"/>
  <c r="AA99" i="8"/>
  <c r="Z99" i="8"/>
  <c r="Y99" i="8"/>
  <c r="X99" i="8"/>
  <c r="W99" i="8"/>
  <c r="U99" i="8"/>
  <c r="N99" i="8"/>
  <c r="K99" i="8" s="1"/>
  <c r="M99" i="8"/>
  <c r="I99" i="8"/>
  <c r="H99" i="8"/>
  <c r="G99" i="8"/>
  <c r="D99" i="8"/>
  <c r="C99" i="8" s="1"/>
  <c r="A99" i="8"/>
  <c r="AA98" i="8"/>
  <c r="Z98" i="8"/>
  <c r="Y98" i="8"/>
  <c r="X98" i="8"/>
  <c r="W98" i="8"/>
  <c r="U98" i="8"/>
  <c r="N98" i="8"/>
  <c r="M98" i="8"/>
  <c r="I98" i="8"/>
  <c r="K98" i="8" s="1"/>
  <c r="H98" i="8"/>
  <c r="P98" i="8" s="1"/>
  <c r="R98" i="8" s="1"/>
  <c r="G98" i="8"/>
  <c r="D98" i="8"/>
  <c r="C98" i="8"/>
  <c r="A98" i="8"/>
  <c r="AA97" i="8"/>
  <c r="Z97" i="8"/>
  <c r="Y97" i="8"/>
  <c r="X97" i="8"/>
  <c r="W97" i="8"/>
  <c r="U97" i="8"/>
  <c r="N97" i="8"/>
  <c r="M97" i="8"/>
  <c r="O97" i="8" s="1"/>
  <c r="I97" i="8"/>
  <c r="K97" i="8" s="1"/>
  <c r="H97" i="8"/>
  <c r="G97" i="8"/>
  <c r="D97" i="8"/>
  <c r="A97" i="8" s="1"/>
  <c r="C97" i="8"/>
  <c r="AA96" i="8"/>
  <c r="Z96" i="8"/>
  <c r="Y96" i="8"/>
  <c r="X96" i="8"/>
  <c r="W96" i="8"/>
  <c r="AB96" i="8" s="1"/>
  <c r="U96" i="8"/>
  <c r="N96" i="8"/>
  <c r="M96" i="8"/>
  <c r="O96" i="8" s="1"/>
  <c r="I96" i="8"/>
  <c r="K96" i="8" s="1"/>
  <c r="H96" i="8"/>
  <c r="G96" i="8"/>
  <c r="D96" i="8"/>
  <c r="C96" i="8"/>
  <c r="A96" i="8"/>
  <c r="AA95" i="8"/>
  <c r="Z95" i="8"/>
  <c r="Y95" i="8"/>
  <c r="X95" i="8"/>
  <c r="W95" i="8"/>
  <c r="U95" i="8"/>
  <c r="S95" i="8"/>
  <c r="N95" i="8"/>
  <c r="O95" i="8" s="1"/>
  <c r="M95" i="8"/>
  <c r="J95" i="8"/>
  <c r="I95" i="8"/>
  <c r="H95" i="8"/>
  <c r="P95" i="8" s="1"/>
  <c r="R95" i="8" s="1"/>
  <c r="G95" i="8"/>
  <c r="D95" i="8"/>
  <c r="C95" i="8" s="1"/>
  <c r="AA94" i="8"/>
  <c r="Z94" i="8"/>
  <c r="Y94" i="8"/>
  <c r="X94" i="8"/>
  <c r="AB94" i="8" s="1"/>
  <c r="W94" i="8"/>
  <c r="U94" i="8"/>
  <c r="N94" i="8"/>
  <c r="O94" i="8" s="1"/>
  <c r="M94" i="8"/>
  <c r="J94" i="8"/>
  <c r="I94" i="8"/>
  <c r="K94" i="8" s="1"/>
  <c r="H94" i="8"/>
  <c r="G94" i="8"/>
  <c r="D94" i="8"/>
  <c r="C94" i="8"/>
  <c r="AA93" i="8"/>
  <c r="Z93" i="8"/>
  <c r="Y93" i="8"/>
  <c r="X93" i="8"/>
  <c r="AB93" i="8" s="1"/>
  <c r="W93" i="8"/>
  <c r="U93" i="8"/>
  <c r="N93" i="8"/>
  <c r="M93" i="8"/>
  <c r="J93" i="8"/>
  <c r="I93" i="8"/>
  <c r="H93" i="8"/>
  <c r="G93" i="8"/>
  <c r="D93" i="8"/>
  <c r="A93" i="8" s="1"/>
  <c r="C93" i="8"/>
  <c r="AA92" i="8"/>
  <c r="Z92" i="8"/>
  <c r="Y92" i="8"/>
  <c r="X92" i="8"/>
  <c r="AB92" i="8" s="1"/>
  <c r="W92" i="8"/>
  <c r="U92" i="8"/>
  <c r="P92" i="8"/>
  <c r="O92" i="8"/>
  <c r="N92" i="8"/>
  <c r="M92" i="8"/>
  <c r="L92" i="8"/>
  <c r="I92" i="8"/>
  <c r="K92" i="8" s="1"/>
  <c r="H92" i="8"/>
  <c r="J92" i="8" s="1"/>
  <c r="G92" i="8"/>
  <c r="D92" i="8"/>
  <c r="C92" i="8"/>
  <c r="A92" i="8"/>
  <c r="AA91" i="8"/>
  <c r="Z91" i="8"/>
  <c r="Y91" i="8"/>
  <c r="X91" i="8"/>
  <c r="W91" i="8"/>
  <c r="U91" i="8"/>
  <c r="N91" i="8"/>
  <c r="M91" i="8"/>
  <c r="I91" i="8"/>
  <c r="H91" i="8"/>
  <c r="P91" i="8" s="1"/>
  <c r="G91" i="8"/>
  <c r="D91" i="8"/>
  <c r="A91" i="8"/>
  <c r="AA90" i="8"/>
  <c r="Z90" i="8"/>
  <c r="Y90" i="8"/>
  <c r="X90" i="8"/>
  <c r="AB90" i="8" s="1"/>
  <c r="W90" i="8"/>
  <c r="U90" i="8"/>
  <c r="N90" i="8"/>
  <c r="M90" i="8"/>
  <c r="K90" i="8"/>
  <c r="I90" i="8"/>
  <c r="H90" i="8"/>
  <c r="P90" i="8" s="1"/>
  <c r="G90" i="8"/>
  <c r="D90" i="8"/>
  <c r="A90" i="8" s="1"/>
  <c r="AA89" i="8"/>
  <c r="Z89" i="8"/>
  <c r="Y89" i="8"/>
  <c r="X89" i="8"/>
  <c r="W89" i="8"/>
  <c r="AB89" i="8" s="1"/>
  <c r="U89" i="8"/>
  <c r="N89" i="8"/>
  <c r="M89" i="8"/>
  <c r="O89" i="8" s="1"/>
  <c r="I89" i="8"/>
  <c r="K89" i="8" s="1"/>
  <c r="H89" i="8"/>
  <c r="G89" i="8"/>
  <c r="D89" i="8"/>
  <c r="AA88" i="8"/>
  <c r="Z88" i="8"/>
  <c r="Y88" i="8"/>
  <c r="X88" i="8"/>
  <c r="W88" i="8"/>
  <c r="AB88" i="8" s="1"/>
  <c r="U88" i="8"/>
  <c r="O88" i="8"/>
  <c r="N88" i="8"/>
  <c r="M88" i="8"/>
  <c r="K88" i="8"/>
  <c r="I88" i="8"/>
  <c r="H88" i="8"/>
  <c r="G88" i="8"/>
  <c r="D88" i="8"/>
  <c r="C88" i="8"/>
  <c r="A88" i="8"/>
  <c r="AA87" i="8"/>
  <c r="Z87" i="8"/>
  <c r="Y87" i="8"/>
  <c r="X87" i="8"/>
  <c r="W87" i="8"/>
  <c r="U87" i="8"/>
  <c r="O87" i="8"/>
  <c r="N87" i="8"/>
  <c r="M87" i="8"/>
  <c r="K87" i="8"/>
  <c r="I87" i="8"/>
  <c r="H87" i="8"/>
  <c r="J87" i="8" s="1"/>
  <c r="G87" i="8"/>
  <c r="D87" i="8"/>
  <c r="C87" i="8" s="1"/>
  <c r="A87" i="8"/>
  <c r="AA86" i="8"/>
  <c r="Z86" i="8"/>
  <c r="Y86" i="8"/>
  <c r="X86" i="8"/>
  <c r="AB86" i="8" s="1"/>
  <c r="W86" i="8"/>
  <c r="U86" i="8"/>
  <c r="N86" i="8"/>
  <c r="M86" i="8"/>
  <c r="O86" i="8" s="1"/>
  <c r="I86" i="8"/>
  <c r="K86" i="8" s="1"/>
  <c r="H86" i="8"/>
  <c r="G86" i="8"/>
  <c r="D86" i="8"/>
  <c r="C86" i="8"/>
  <c r="A86" i="8"/>
  <c r="AA85" i="8"/>
  <c r="Z85" i="8"/>
  <c r="Y85" i="8"/>
  <c r="X85" i="8"/>
  <c r="AB85" i="8" s="1"/>
  <c r="W85" i="8"/>
  <c r="U85" i="8"/>
  <c r="N85" i="8"/>
  <c r="M85" i="8"/>
  <c r="I85" i="8"/>
  <c r="H85" i="8"/>
  <c r="P85" i="8" s="1"/>
  <c r="G85" i="8"/>
  <c r="D85" i="8"/>
  <c r="A85" i="8" s="1"/>
  <c r="C85" i="8"/>
  <c r="AA84" i="8"/>
  <c r="Z84" i="8"/>
  <c r="Y84" i="8"/>
  <c r="X84" i="8"/>
  <c r="AB84" i="8" s="1"/>
  <c r="W84" i="8"/>
  <c r="U84" i="8"/>
  <c r="N84" i="8"/>
  <c r="M84" i="8"/>
  <c r="O84" i="8" s="1"/>
  <c r="L84" i="8"/>
  <c r="I84" i="8"/>
  <c r="K84" i="8" s="1"/>
  <c r="H84" i="8"/>
  <c r="J84" i="8" s="1"/>
  <c r="G84" i="8"/>
  <c r="D84" i="8"/>
  <c r="C84" i="8"/>
  <c r="A84" i="8"/>
  <c r="AA83" i="8"/>
  <c r="Z83" i="8"/>
  <c r="Y83" i="8"/>
  <c r="X83" i="8"/>
  <c r="W83" i="8"/>
  <c r="U83" i="8"/>
  <c r="P83" i="8"/>
  <c r="N83" i="8"/>
  <c r="M83" i="8"/>
  <c r="J83" i="8"/>
  <c r="I83" i="8"/>
  <c r="H83" i="8"/>
  <c r="G83" i="8"/>
  <c r="D83" i="8"/>
  <c r="A83" i="8"/>
  <c r="AA82" i="8"/>
  <c r="Z82" i="8"/>
  <c r="Y82" i="8"/>
  <c r="X82" i="8"/>
  <c r="AB82" i="8" s="1"/>
  <c r="W82" i="8"/>
  <c r="U82" i="8"/>
  <c r="S82" i="8"/>
  <c r="O82" i="8"/>
  <c r="N82" i="8"/>
  <c r="M82" i="8"/>
  <c r="J82" i="8" s="1"/>
  <c r="I82" i="8"/>
  <c r="K82" i="8" s="1"/>
  <c r="H82" i="8"/>
  <c r="P82" i="8" s="1"/>
  <c r="R82" i="8" s="1"/>
  <c r="G82" i="8"/>
  <c r="D82" i="8"/>
  <c r="A82" i="8"/>
  <c r="AA81" i="8"/>
  <c r="Z81" i="8"/>
  <c r="Y81" i="8"/>
  <c r="X81" i="8"/>
  <c r="W81" i="8"/>
  <c r="U81" i="8"/>
  <c r="P81" i="8"/>
  <c r="N81" i="8"/>
  <c r="M81" i="8"/>
  <c r="O81" i="8" s="1"/>
  <c r="I81" i="8"/>
  <c r="K81" i="8" s="1"/>
  <c r="H81" i="8"/>
  <c r="G81" i="8"/>
  <c r="D81" i="8"/>
  <c r="AA80" i="8"/>
  <c r="Z80" i="8"/>
  <c r="Y80" i="8"/>
  <c r="X80" i="8"/>
  <c r="W80" i="8"/>
  <c r="AB80" i="8" s="1"/>
  <c r="U80" i="8"/>
  <c r="P80" i="8"/>
  <c r="N80" i="8"/>
  <c r="M80" i="8"/>
  <c r="J80" i="8"/>
  <c r="I80" i="8"/>
  <c r="H80" i="8"/>
  <c r="G80" i="8"/>
  <c r="D80" i="8"/>
  <c r="AA79" i="8"/>
  <c r="Z79" i="8"/>
  <c r="Y79" i="8"/>
  <c r="X79" i="8"/>
  <c r="AB79" i="8" s="1"/>
  <c r="W79" i="8"/>
  <c r="U79" i="8"/>
  <c r="N79" i="8"/>
  <c r="M79" i="8"/>
  <c r="I79" i="8"/>
  <c r="K79" i="8" s="1"/>
  <c r="H79" i="8"/>
  <c r="G79" i="8"/>
  <c r="D79" i="8"/>
  <c r="C79" i="8"/>
  <c r="A79" i="8"/>
  <c r="AA78" i="8"/>
  <c r="Z78" i="8"/>
  <c r="Y78" i="8"/>
  <c r="X78" i="8"/>
  <c r="W78" i="8"/>
  <c r="AB78" i="8" s="1"/>
  <c r="U78" i="8"/>
  <c r="S78" i="8"/>
  <c r="P78" i="8"/>
  <c r="R78" i="8" s="1"/>
  <c r="N78" i="8"/>
  <c r="M78" i="8"/>
  <c r="J78" i="8"/>
  <c r="I78" i="8"/>
  <c r="H78" i="8"/>
  <c r="G78" i="8"/>
  <c r="D78" i="8"/>
  <c r="AA77" i="8"/>
  <c r="Z77" i="8"/>
  <c r="Y77" i="8"/>
  <c r="X77" i="8"/>
  <c r="AB77" i="8" s="1"/>
  <c r="W77" i="8"/>
  <c r="U77" i="8"/>
  <c r="N77" i="8"/>
  <c r="M77" i="8"/>
  <c r="O77" i="8" s="1"/>
  <c r="K77" i="8"/>
  <c r="I77" i="8"/>
  <c r="H77" i="8"/>
  <c r="J77" i="8" s="1"/>
  <c r="G77" i="8"/>
  <c r="D77" i="8"/>
  <c r="C77" i="8"/>
  <c r="A77" i="8"/>
  <c r="AA76" i="8"/>
  <c r="Z76" i="8"/>
  <c r="Y76" i="8"/>
  <c r="X76" i="8"/>
  <c r="W76" i="8"/>
  <c r="AB76" i="8" s="1"/>
  <c r="U76" i="8"/>
  <c r="N76" i="8"/>
  <c r="M76" i="8"/>
  <c r="I76" i="8"/>
  <c r="H76" i="8"/>
  <c r="G76" i="8"/>
  <c r="D76" i="8"/>
  <c r="AA75" i="8"/>
  <c r="Z75" i="8"/>
  <c r="Y75" i="8"/>
  <c r="X75" i="8"/>
  <c r="AB75" i="8" s="1"/>
  <c r="W75" i="8"/>
  <c r="U75" i="8"/>
  <c r="O75" i="8"/>
  <c r="N75" i="8"/>
  <c r="M75" i="8"/>
  <c r="J75" i="8" s="1"/>
  <c r="I75" i="8"/>
  <c r="K75" i="8" s="1"/>
  <c r="H75" i="8"/>
  <c r="G75" i="8"/>
  <c r="D75" i="8"/>
  <c r="C75" i="8"/>
  <c r="A75" i="8"/>
  <c r="AA74" i="8"/>
  <c r="Z74" i="8"/>
  <c r="Y74" i="8"/>
  <c r="X74" i="8"/>
  <c r="W74" i="8"/>
  <c r="U74" i="8"/>
  <c r="S74" i="8"/>
  <c r="N74" i="8"/>
  <c r="M74" i="8"/>
  <c r="I74" i="8"/>
  <c r="K74" i="8" s="1"/>
  <c r="H74" i="8"/>
  <c r="P74" i="8" s="1"/>
  <c r="R74" i="8" s="1"/>
  <c r="G74" i="8"/>
  <c r="D74" i="8"/>
  <c r="AA73" i="8"/>
  <c r="Z73" i="8"/>
  <c r="Y73" i="8"/>
  <c r="X73" i="8"/>
  <c r="AB73" i="8" s="1"/>
  <c r="W73" i="8"/>
  <c r="U73" i="8"/>
  <c r="O73" i="8"/>
  <c r="N73" i="8"/>
  <c r="M73" i="8"/>
  <c r="K73" i="8"/>
  <c r="I73" i="8"/>
  <c r="H73" i="8"/>
  <c r="J73" i="8" s="1"/>
  <c r="L73" i="8" s="1"/>
  <c r="G73" i="8"/>
  <c r="D73" i="8"/>
  <c r="C73" i="8"/>
  <c r="A73" i="8"/>
  <c r="AA72" i="8"/>
  <c r="Z72" i="8"/>
  <c r="Y72" i="8"/>
  <c r="X72" i="8"/>
  <c r="W72" i="8"/>
  <c r="U72" i="8"/>
  <c r="P72" i="8"/>
  <c r="N72" i="8"/>
  <c r="M72" i="8"/>
  <c r="J72" i="8"/>
  <c r="I72" i="8"/>
  <c r="H72" i="8"/>
  <c r="G72" i="8"/>
  <c r="D72" i="8"/>
  <c r="AA71" i="8"/>
  <c r="Z71" i="8"/>
  <c r="Y71" i="8"/>
  <c r="X71" i="8"/>
  <c r="W71" i="8"/>
  <c r="U71" i="8"/>
  <c r="N71" i="8"/>
  <c r="M71" i="8"/>
  <c r="I71" i="8"/>
  <c r="K71" i="8" s="1"/>
  <c r="H71" i="8"/>
  <c r="P71" i="8" s="1"/>
  <c r="G71" i="8"/>
  <c r="D71" i="8"/>
  <c r="C71" i="8" s="1"/>
  <c r="A71" i="8"/>
  <c r="AA70" i="8"/>
  <c r="Z70" i="8"/>
  <c r="Y70" i="8"/>
  <c r="X70" i="8"/>
  <c r="W70" i="8"/>
  <c r="AB70" i="8" s="1"/>
  <c r="U70" i="8"/>
  <c r="N70" i="8"/>
  <c r="M70" i="8"/>
  <c r="O70" i="8" s="1"/>
  <c r="I70" i="8"/>
  <c r="K70" i="8" s="1"/>
  <c r="H70" i="8"/>
  <c r="G70" i="8"/>
  <c r="D70" i="8"/>
  <c r="A70" i="8" s="1"/>
  <c r="AA69" i="8"/>
  <c r="Z69" i="8"/>
  <c r="Y69" i="8"/>
  <c r="X69" i="8"/>
  <c r="W69" i="8"/>
  <c r="AB69" i="8" s="1"/>
  <c r="U69" i="8"/>
  <c r="N69" i="8"/>
  <c r="M69" i="8"/>
  <c r="O69" i="8" s="1"/>
  <c r="K69" i="8"/>
  <c r="I69" i="8"/>
  <c r="H69" i="8"/>
  <c r="G69" i="8"/>
  <c r="D69" i="8"/>
  <c r="C69" i="8"/>
  <c r="A69" i="8"/>
  <c r="AA68" i="8"/>
  <c r="Z68" i="8"/>
  <c r="Y68" i="8"/>
  <c r="X68" i="8"/>
  <c r="W68" i="8"/>
  <c r="U68" i="8"/>
  <c r="O68" i="8"/>
  <c r="N68" i="8"/>
  <c r="M68" i="8"/>
  <c r="K68" i="8"/>
  <c r="J68" i="8"/>
  <c r="L68" i="8" s="1"/>
  <c r="I68" i="8"/>
  <c r="H68" i="8"/>
  <c r="P68" i="8" s="1"/>
  <c r="R68" i="8" s="1"/>
  <c r="G68" i="8"/>
  <c r="D68" i="8"/>
  <c r="C68" i="8" s="1"/>
  <c r="AA67" i="8"/>
  <c r="Z67" i="8"/>
  <c r="Y67" i="8"/>
  <c r="X67" i="8"/>
  <c r="W67" i="8"/>
  <c r="U67" i="8"/>
  <c r="N67" i="8"/>
  <c r="O67" i="8" s="1"/>
  <c r="M67" i="8"/>
  <c r="J67" i="8"/>
  <c r="I67" i="8"/>
  <c r="K67" i="8" s="1"/>
  <c r="H67" i="8"/>
  <c r="G67" i="8"/>
  <c r="D67" i="8"/>
  <c r="C67" i="8"/>
  <c r="AA66" i="8"/>
  <c r="Z66" i="8"/>
  <c r="Y66" i="8"/>
  <c r="X66" i="8"/>
  <c r="AB66" i="8" s="1"/>
  <c r="W66" i="8"/>
  <c r="U66" i="8"/>
  <c r="N66" i="8"/>
  <c r="M66" i="8"/>
  <c r="J66" i="8"/>
  <c r="I66" i="8"/>
  <c r="H66" i="8"/>
  <c r="G66" i="8"/>
  <c r="D66" i="8"/>
  <c r="A66" i="8" s="1"/>
  <c r="C66" i="8"/>
  <c r="AA65" i="8"/>
  <c r="Z65" i="8"/>
  <c r="Y65" i="8"/>
  <c r="X65" i="8"/>
  <c r="W65" i="8"/>
  <c r="U65" i="8"/>
  <c r="O65" i="8"/>
  <c r="N65" i="8"/>
  <c r="M65" i="8"/>
  <c r="I65" i="8"/>
  <c r="H65" i="8"/>
  <c r="J65" i="8" s="1"/>
  <c r="G65" i="8"/>
  <c r="D65" i="8"/>
  <c r="C65" i="8"/>
  <c r="A65" i="8"/>
  <c r="AA64" i="8"/>
  <c r="Z64" i="8"/>
  <c r="Y64" i="8"/>
  <c r="X64" i="8"/>
  <c r="W64" i="8"/>
  <c r="U64" i="8"/>
  <c r="N64" i="8"/>
  <c r="M64" i="8"/>
  <c r="J64" i="8"/>
  <c r="I64" i="8"/>
  <c r="H64" i="8"/>
  <c r="P64" i="8" s="1"/>
  <c r="G64" i="8"/>
  <c r="D64" i="8"/>
  <c r="AA63" i="8"/>
  <c r="Z63" i="8"/>
  <c r="Y63" i="8"/>
  <c r="X63" i="8"/>
  <c r="W63" i="8"/>
  <c r="AB63" i="8" s="1"/>
  <c r="U63" i="8"/>
  <c r="P63" i="8"/>
  <c r="N63" i="8"/>
  <c r="M63" i="8"/>
  <c r="O63" i="8" s="1"/>
  <c r="L63" i="8"/>
  <c r="I63" i="8"/>
  <c r="K63" i="8" s="1"/>
  <c r="H63" i="8"/>
  <c r="J63" i="8" s="1"/>
  <c r="G63" i="8"/>
  <c r="D63" i="8"/>
  <c r="A63" i="8" s="1"/>
  <c r="AA62" i="8"/>
  <c r="Z62" i="8"/>
  <c r="Y62" i="8"/>
  <c r="X62" i="8"/>
  <c r="W62" i="8"/>
  <c r="U62" i="8"/>
  <c r="O62" i="8"/>
  <c r="N62" i="8"/>
  <c r="M62" i="8"/>
  <c r="K62" i="8"/>
  <c r="I62" i="8"/>
  <c r="H62" i="8"/>
  <c r="J62" i="8" s="1"/>
  <c r="G62" i="8"/>
  <c r="D62" i="8"/>
  <c r="C62" i="8"/>
  <c r="A62" i="8"/>
  <c r="AA61" i="8"/>
  <c r="Z61" i="8"/>
  <c r="Y61" i="8"/>
  <c r="X61" i="8"/>
  <c r="W61" i="8"/>
  <c r="U61" i="8"/>
  <c r="S61" i="8"/>
  <c r="N61" i="8"/>
  <c r="M61" i="8"/>
  <c r="J61" i="8"/>
  <c r="I61" i="8"/>
  <c r="H61" i="8"/>
  <c r="P61" i="8" s="1"/>
  <c r="R61" i="8" s="1"/>
  <c r="G61" i="8"/>
  <c r="D61" i="8"/>
  <c r="AA60" i="8"/>
  <c r="Z60" i="8"/>
  <c r="Y60" i="8"/>
  <c r="X60" i="8"/>
  <c r="AB60" i="8" s="1"/>
  <c r="W60" i="8"/>
  <c r="U60" i="8"/>
  <c r="N60" i="8"/>
  <c r="M60" i="8"/>
  <c r="I60" i="8"/>
  <c r="K60" i="8" s="1"/>
  <c r="H60" i="8"/>
  <c r="P60" i="8" s="1"/>
  <c r="S60" i="8" s="1"/>
  <c r="G60" i="8"/>
  <c r="D60" i="8"/>
  <c r="C60" i="8"/>
  <c r="A60" i="8"/>
  <c r="AA59" i="8"/>
  <c r="Z59" i="8"/>
  <c r="Y59" i="8"/>
  <c r="X59" i="8"/>
  <c r="W59" i="8"/>
  <c r="AB59" i="8" s="1"/>
  <c r="U59" i="8"/>
  <c r="N59" i="8"/>
  <c r="M59" i="8"/>
  <c r="O59" i="8" s="1"/>
  <c r="I59" i="8"/>
  <c r="K59" i="8" s="1"/>
  <c r="H59" i="8"/>
  <c r="J59" i="8" s="1"/>
  <c r="L59" i="8" s="1"/>
  <c r="G59" i="8"/>
  <c r="D59" i="8"/>
  <c r="A59" i="8" s="1"/>
  <c r="AA58" i="8"/>
  <c r="Z58" i="8"/>
  <c r="Y58" i="8"/>
  <c r="X58" i="8"/>
  <c r="W58" i="8"/>
  <c r="U58" i="8"/>
  <c r="O58" i="8"/>
  <c r="N58" i="8"/>
  <c r="M58" i="8"/>
  <c r="K58" i="8"/>
  <c r="I58" i="8"/>
  <c r="H58" i="8"/>
  <c r="J58" i="8" s="1"/>
  <c r="G58" i="8"/>
  <c r="D58" i="8"/>
  <c r="C58" i="8"/>
  <c r="A58" i="8"/>
  <c r="AA57" i="8"/>
  <c r="Z57" i="8"/>
  <c r="Y57" i="8"/>
  <c r="X57" i="8"/>
  <c r="W57" i="8"/>
  <c r="AB57" i="8" s="1"/>
  <c r="U57" i="8"/>
  <c r="S57" i="8"/>
  <c r="N57" i="8"/>
  <c r="M57" i="8"/>
  <c r="J57" i="8"/>
  <c r="I57" i="8"/>
  <c r="H57" i="8"/>
  <c r="P57" i="8" s="1"/>
  <c r="R57" i="8" s="1"/>
  <c r="G57" i="8"/>
  <c r="D57" i="8"/>
  <c r="AA56" i="8"/>
  <c r="Z56" i="8"/>
  <c r="Y56" i="8"/>
  <c r="X56" i="8"/>
  <c r="AB56" i="8" s="1"/>
  <c r="W56" i="8"/>
  <c r="U56" i="8"/>
  <c r="N56" i="8"/>
  <c r="M56" i="8"/>
  <c r="I56" i="8"/>
  <c r="K56" i="8" s="1"/>
  <c r="H56" i="8"/>
  <c r="G56" i="8"/>
  <c r="D56" i="8"/>
  <c r="C56" i="8"/>
  <c r="A56" i="8"/>
  <c r="AA55" i="8"/>
  <c r="Z55" i="8"/>
  <c r="Y55" i="8"/>
  <c r="X55" i="8"/>
  <c r="W55" i="8"/>
  <c r="AB55" i="8" s="1"/>
  <c r="U55" i="8"/>
  <c r="P55" i="8"/>
  <c r="N55" i="8"/>
  <c r="M55" i="8"/>
  <c r="O55" i="8" s="1"/>
  <c r="I55" i="8"/>
  <c r="K55" i="8" s="1"/>
  <c r="H55" i="8"/>
  <c r="J55" i="8" s="1"/>
  <c r="L55" i="8" s="1"/>
  <c r="G55" i="8"/>
  <c r="D55" i="8"/>
  <c r="A55" i="8" s="1"/>
  <c r="AA54" i="8"/>
  <c r="Z54" i="8"/>
  <c r="Y54" i="8"/>
  <c r="X54" i="8"/>
  <c r="AB54" i="8" s="1"/>
  <c r="W54" i="8"/>
  <c r="U54" i="8"/>
  <c r="O54" i="8"/>
  <c r="N54" i="8"/>
  <c r="M54" i="8"/>
  <c r="K54" i="8"/>
  <c r="I54" i="8"/>
  <c r="H54" i="8"/>
  <c r="J54" i="8" s="1"/>
  <c r="L54" i="8" s="1"/>
  <c r="G54" i="8"/>
  <c r="D54" i="8"/>
  <c r="C54" i="8"/>
  <c r="A54" i="8"/>
  <c r="AA53" i="8"/>
  <c r="Z53" i="8"/>
  <c r="Y53" i="8"/>
  <c r="X53" i="8"/>
  <c r="W53" i="8"/>
  <c r="AB53" i="8" s="1"/>
  <c r="U53" i="8"/>
  <c r="N53" i="8"/>
  <c r="M53" i="8"/>
  <c r="J53" i="8"/>
  <c r="I53" i="8"/>
  <c r="H53" i="8"/>
  <c r="P53" i="8" s="1"/>
  <c r="R53" i="8" s="1"/>
  <c r="G53" i="8"/>
  <c r="D53" i="8"/>
  <c r="AA52" i="8"/>
  <c r="Z52" i="8"/>
  <c r="Y52" i="8"/>
  <c r="X52" i="8"/>
  <c r="AB52" i="8" s="1"/>
  <c r="W52" i="8"/>
  <c r="U52" i="8"/>
  <c r="N52" i="8"/>
  <c r="M52" i="8"/>
  <c r="I52" i="8"/>
  <c r="K52" i="8" s="1"/>
  <c r="H52" i="8"/>
  <c r="G52" i="8"/>
  <c r="D52" i="8"/>
  <c r="C52" i="8"/>
  <c r="A52" i="8"/>
  <c r="AA51" i="8"/>
  <c r="Z51" i="8"/>
  <c r="Y51" i="8"/>
  <c r="X51" i="8"/>
  <c r="W51" i="8"/>
  <c r="AB51" i="8" s="1"/>
  <c r="U51" i="8"/>
  <c r="P51" i="8"/>
  <c r="N51" i="8"/>
  <c r="M51" i="8"/>
  <c r="O51" i="8" s="1"/>
  <c r="L51" i="8"/>
  <c r="I51" i="8"/>
  <c r="K51" i="8" s="1"/>
  <c r="H51" i="8"/>
  <c r="J51" i="8" s="1"/>
  <c r="G51" i="8"/>
  <c r="D51" i="8"/>
  <c r="A51" i="8" s="1"/>
  <c r="AA50" i="8"/>
  <c r="Z50" i="8"/>
  <c r="Y50" i="8"/>
  <c r="X50" i="8"/>
  <c r="AB50" i="8" s="1"/>
  <c r="W50" i="8"/>
  <c r="U50" i="8"/>
  <c r="O50" i="8"/>
  <c r="N50" i="8"/>
  <c r="M50" i="8"/>
  <c r="K50" i="8"/>
  <c r="I50" i="8"/>
  <c r="H50" i="8"/>
  <c r="J50" i="8" s="1"/>
  <c r="L50" i="8" s="1"/>
  <c r="G50" i="8"/>
  <c r="D50" i="8"/>
  <c r="C50" i="8"/>
  <c r="A50" i="8"/>
  <c r="AA49" i="8"/>
  <c r="Z49" i="8"/>
  <c r="Y49" i="8"/>
  <c r="X49" i="8"/>
  <c r="W49" i="8"/>
  <c r="U49" i="8"/>
  <c r="S49" i="8"/>
  <c r="N49" i="8"/>
  <c r="M49" i="8"/>
  <c r="J49" i="8"/>
  <c r="I49" i="8"/>
  <c r="H49" i="8"/>
  <c r="P49" i="8" s="1"/>
  <c r="R49" i="8" s="1"/>
  <c r="G49" i="8"/>
  <c r="D49" i="8"/>
  <c r="AA48" i="8"/>
  <c r="Z48" i="8"/>
  <c r="Y48" i="8"/>
  <c r="X48" i="8"/>
  <c r="AB48" i="8" s="1"/>
  <c r="W48" i="8"/>
  <c r="U48" i="8"/>
  <c r="N48" i="8"/>
  <c r="M48" i="8"/>
  <c r="I48" i="8"/>
  <c r="K48" i="8" s="1"/>
  <c r="H48" i="8"/>
  <c r="G48" i="8"/>
  <c r="D48" i="8"/>
  <c r="C48" i="8"/>
  <c r="A48" i="8"/>
  <c r="AA47" i="8"/>
  <c r="Z47" i="8"/>
  <c r="Y47" i="8"/>
  <c r="X47" i="8"/>
  <c r="W47" i="8"/>
  <c r="AB47" i="8" s="1"/>
  <c r="U47" i="8"/>
  <c r="P47" i="8"/>
  <c r="N47" i="8"/>
  <c r="M47" i="8"/>
  <c r="O47" i="8" s="1"/>
  <c r="L47" i="8"/>
  <c r="I47" i="8"/>
  <c r="K47" i="8" s="1"/>
  <c r="H47" i="8"/>
  <c r="J47" i="8" s="1"/>
  <c r="G47" i="8"/>
  <c r="D47" i="8"/>
  <c r="A47" i="8" s="1"/>
  <c r="AA46" i="8"/>
  <c r="Z46" i="8"/>
  <c r="Y46" i="8"/>
  <c r="X46" i="8"/>
  <c r="W46" i="8"/>
  <c r="U46" i="8"/>
  <c r="N46" i="8"/>
  <c r="M46" i="8"/>
  <c r="O46" i="8" s="1"/>
  <c r="K46" i="8"/>
  <c r="I46" i="8"/>
  <c r="H46" i="8"/>
  <c r="G46" i="8"/>
  <c r="D46" i="8"/>
  <c r="C46" i="8"/>
  <c r="A46" i="8"/>
  <c r="AA45" i="8"/>
  <c r="Z45" i="8"/>
  <c r="Y45" i="8"/>
  <c r="X45" i="8"/>
  <c r="W45" i="8"/>
  <c r="AB45" i="8" s="1"/>
  <c r="U45" i="8"/>
  <c r="N45" i="8"/>
  <c r="M45" i="8"/>
  <c r="I45" i="8"/>
  <c r="H45" i="8"/>
  <c r="P45" i="8" s="1"/>
  <c r="G45" i="8"/>
  <c r="D45" i="8"/>
  <c r="AA44" i="8"/>
  <c r="Z44" i="8"/>
  <c r="Y44" i="8"/>
  <c r="X44" i="8"/>
  <c r="AB44" i="8" s="1"/>
  <c r="W44" i="8"/>
  <c r="U44" i="8"/>
  <c r="O44" i="8"/>
  <c r="N44" i="8"/>
  <c r="M44" i="8"/>
  <c r="J44" i="8" s="1"/>
  <c r="K44" i="8"/>
  <c r="I44" i="8"/>
  <c r="H44" i="8"/>
  <c r="G44" i="8"/>
  <c r="D44" i="8"/>
  <c r="C44" i="8"/>
  <c r="A44" i="8"/>
  <c r="AA43" i="8"/>
  <c r="Z43" i="8"/>
  <c r="Y43" i="8"/>
  <c r="X43" i="8"/>
  <c r="W43" i="8"/>
  <c r="U43" i="8"/>
  <c r="N43" i="8"/>
  <c r="M43" i="8"/>
  <c r="O43" i="8" s="1"/>
  <c r="I43" i="8"/>
  <c r="K43" i="8" s="1"/>
  <c r="H43" i="8"/>
  <c r="G43" i="8"/>
  <c r="D43" i="8"/>
  <c r="AA42" i="8"/>
  <c r="Z42" i="8"/>
  <c r="Y42" i="8"/>
  <c r="X42" i="8"/>
  <c r="AB42" i="8" s="1"/>
  <c r="W42" i="8"/>
  <c r="U42" i="8"/>
  <c r="O42" i="8"/>
  <c r="N42" i="8"/>
  <c r="M42" i="8"/>
  <c r="I42" i="8"/>
  <c r="K42" i="8" s="1"/>
  <c r="H42" i="8"/>
  <c r="J42" i="8" s="1"/>
  <c r="G42" i="8"/>
  <c r="D42" i="8"/>
  <c r="C42" i="8"/>
  <c r="A42" i="8"/>
  <c r="AA41" i="8"/>
  <c r="Z41" i="8"/>
  <c r="Y41" i="8"/>
  <c r="X41" i="8"/>
  <c r="W41" i="8"/>
  <c r="U41" i="8"/>
  <c r="S41" i="8"/>
  <c r="P41" i="8"/>
  <c r="R41" i="8" s="1"/>
  <c r="N41" i="8"/>
  <c r="M41" i="8"/>
  <c r="J41" i="8"/>
  <c r="I41" i="8"/>
  <c r="H41" i="8"/>
  <c r="G41" i="8"/>
  <c r="D41" i="8"/>
  <c r="AA40" i="8"/>
  <c r="Z40" i="8"/>
  <c r="Y40" i="8"/>
  <c r="X40" i="8"/>
  <c r="AB40" i="8" s="1"/>
  <c r="W40" i="8"/>
  <c r="U40" i="8"/>
  <c r="N40" i="8"/>
  <c r="M40" i="8"/>
  <c r="J40" i="8" s="1"/>
  <c r="L40" i="8" s="1"/>
  <c r="K40" i="8"/>
  <c r="I40" i="8"/>
  <c r="H40" i="8"/>
  <c r="P40" i="8" s="1"/>
  <c r="G40" i="8"/>
  <c r="D40" i="8"/>
  <c r="C40" i="8"/>
  <c r="A40" i="8"/>
  <c r="AA39" i="8"/>
  <c r="Z39" i="8"/>
  <c r="Y39" i="8"/>
  <c r="X39" i="8"/>
  <c r="W39" i="8"/>
  <c r="AB39" i="8" s="1"/>
  <c r="U39" i="8"/>
  <c r="P39" i="8"/>
  <c r="N39" i="8"/>
  <c r="M39" i="8"/>
  <c r="J39" i="8"/>
  <c r="L39" i="8" s="1"/>
  <c r="I39" i="8"/>
  <c r="K39" i="8" s="1"/>
  <c r="H39" i="8"/>
  <c r="G39" i="8"/>
  <c r="D39" i="8"/>
  <c r="AA38" i="8"/>
  <c r="Z38" i="8"/>
  <c r="Y38" i="8"/>
  <c r="X38" i="8"/>
  <c r="AB38" i="8" s="1"/>
  <c r="W38" i="8"/>
  <c r="U38" i="8"/>
  <c r="N38" i="8"/>
  <c r="M38" i="8"/>
  <c r="O38" i="8" s="1"/>
  <c r="I38" i="8"/>
  <c r="K38" i="8" s="1"/>
  <c r="H38" i="8"/>
  <c r="G38" i="8"/>
  <c r="D38" i="8"/>
  <c r="C38" i="8"/>
  <c r="A38" i="8"/>
  <c r="AA37" i="8"/>
  <c r="Z37" i="8"/>
  <c r="Y37" i="8"/>
  <c r="X37" i="8"/>
  <c r="W37" i="8"/>
  <c r="U37" i="8"/>
  <c r="S37" i="8"/>
  <c r="N37" i="8"/>
  <c r="M37" i="8"/>
  <c r="I37" i="8"/>
  <c r="H37" i="8"/>
  <c r="P37" i="8" s="1"/>
  <c r="R37" i="8" s="1"/>
  <c r="G37" i="8"/>
  <c r="D37" i="8"/>
  <c r="AA36" i="8"/>
  <c r="Z36" i="8"/>
  <c r="Y36" i="8"/>
  <c r="X36" i="8"/>
  <c r="AB36" i="8" s="1"/>
  <c r="W36" i="8"/>
  <c r="U36" i="8"/>
  <c r="R36" i="8"/>
  <c r="O36" i="8"/>
  <c r="N36" i="8"/>
  <c r="M36" i="8"/>
  <c r="J36" i="8" s="1"/>
  <c r="K36" i="8"/>
  <c r="I36" i="8"/>
  <c r="H36" i="8"/>
  <c r="P36" i="8" s="1"/>
  <c r="S36" i="8" s="1"/>
  <c r="G36" i="8"/>
  <c r="D36" i="8"/>
  <c r="C36" i="8"/>
  <c r="A36" i="8"/>
  <c r="AA35" i="8"/>
  <c r="Z35" i="8"/>
  <c r="Y35" i="8"/>
  <c r="X35" i="8"/>
  <c r="W35" i="8"/>
  <c r="U35" i="8"/>
  <c r="P35" i="8"/>
  <c r="N35" i="8"/>
  <c r="M35" i="8"/>
  <c r="O35" i="8" s="1"/>
  <c r="J35" i="8"/>
  <c r="L35" i="8" s="1"/>
  <c r="I35" i="8"/>
  <c r="K35" i="8" s="1"/>
  <c r="H35" i="8"/>
  <c r="G35" i="8"/>
  <c r="D35" i="8"/>
  <c r="AA34" i="8"/>
  <c r="Z34" i="8"/>
  <c r="Y34" i="8"/>
  <c r="X34" i="8"/>
  <c r="AB34" i="8" s="1"/>
  <c r="W34" i="8"/>
  <c r="U34" i="8"/>
  <c r="O34" i="8"/>
  <c r="N34" i="8"/>
  <c r="M34" i="8"/>
  <c r="I34" i="8"/>
  <c r="K34" i="8" s="1"/>
  <c r="H34" i="8"/>
  <c r="G34" i="8"/>
  <c r="D34" i="8"/>
  <c r="C34" i="8"/>
  <c r="A34" i="8"/>
  <c r="AA33" i="8"/>
  <c r="Z33" i="8"/>
  <c r="Y33" i="8"/>
  <c r="X33" i="8"/>
  <c r="W33" i="8"/>
  <c r="AB33" i="8" s="1"/>
  <c r="U33" i="8"/>
  <c r="S33" i="8"/>
  <c r="P33" i="8"/>
  <c r="R33" i="8" s="1"/>
  <c r="N33" i="8"/>
  <c r="M33" i="8"/>
  <c r="J33" i="8"/>
  <c r="I33" i="8"/>
  <c r="H33" i="8"/>
  <c r="G33" i="8"/>
  <c r="D33" i="8"/>
  <c r="AA32" i="8"/>
  <c r="Z32" i="8"/>
  <c r="Y32" i="8"/>
  <c r="X32" i="8"/>
  <c r="AB32" i="8" s="1"/>
  <c r="W32" i="8"/>
  <c r="U32" i="8"/>
  <c r="N32" i="8"/>
  <c r="M32" i="8"/>
  <c r="J32" i="8" s="1"/>
  <c r="K32" i="8"/>
  <c r="I32" i="8"/>
  <c r="H32" i="8"/>
  <c r="P32" i="8" s="1"/>
  <c r="S32" i="8" s="1"/>
  <c r="G32" i="8"/>
  <c r="D32" i="8"/>
  <c r="C32" i="8"/>
  <c r="A32" i="8"/>
  <c r="AA31" i="8"/>
  <c r="Z31" i="8"/>
  <c r="Y31" i="8"/>
  <c r="X31" i="8"/>
  <c r="W31" i="8"/>
  <c r="AB31" i="8" s="1"/>
  <c r="U31" i="8"/>
  <c r="N31" i="8"/>
  <c r="M31" i="8"/>
  <c r="O31" i="8" s="1"/>
  <c r="I31" i="8"/>
  <c r="K31" i="8" s="1"/>
  <c r="H31" i="8"/>
  <c r="J31" i="8" s="1"/>
  <c r="L31" i="8" s="1"/>
  <c r="G31" i="8"/>
  <c r="D31" i="8"/>
  <c r="AA30" i="8"/>
  <c r="Z30" i="8"/>
  <c r="Y30" i="8"/>
  <c r="X30" i="8"/>
  <c r="AB30" i="8" s="1"/>
  <c r="W30" i="8"/>
  <c r="U30" i="8"/>
  <c r="N30" i="8"/>
  <c r="M30" i="8"/>
  <c r="O30" i="8" s="1"/>
  <c r="I30" i="8"/>
  <c r="K30" i="8" s="1"/>
  <c r="H30" i="8"/>
  <c r="G30" i="8"/>
  <c r="D30" i="8"/>
  <c r="C30" i="8"/>
  <c r="A30" i="8"/>
  <c r="AA29" i="8"/>
  <c r="Z29" i="8"/>
  <c r="Y29" i="8"/>
  <c r="X29" i="8"/>
  <c r="W29" i="8"/>
  <c r="AB29" i="8" s="1"/>
  <c r="U29" i="8"/>
  <c r="N29" i="8"/>
  <c r="M29" i="8"/>
  <c r="I29" i="8"/>
  <c r="H29" i="8"/>
  <c r="P29" i="8" s="1"/>
  <c r="R29" i="8" s="1"/>
  <c r="G29" i="8"/>
  <c r="D29" i="8"/>
  <c r="AA28" i="8"/>
  <c r="Z28" i="8"/>
  <c r="Y28" i="8"/>
  <c r="X28" i="8"/>
  <c r="AB28" i="8" s="1"/>
  <c r="W28" i="8"/>
  <c r="U28" i="8"/>
  <c r="R28" i="8"/>
  <c r="O28" i="8"/>
  <c r="N28" i="8"/>
  <c r="M28" i="8"/>
  <c r="J28" i="8" s="1"/>
  <c r="K28" i="8"/>
  <c r="I28" i="8"/>
  <c r="H28" i="8"/>
  <c r="P28" i="8" s="1"/>
  <c r="S28" i="8" s="1"/>
  <c r="G28" i="8"/>
  <c r="D28" i="8"/>
  <c r="C28" i="8"/>
  <c r="A28" i="8"/>
  <c r="AA27" i="8"/>
  <c r="Z27" i="8"/>
  <c r="Y27" i="8"/>
  <c r="X27" i="8"/>
  <c r="W27" i="8"/>
  <c r="U27" i="8"/>
  <c r="N27" i="8"/>
  <c r="M27" i="8"/>
  <c r="O27" i="8" s="1"/>
  <c r="J27" i="8"/>
  <c r="L27" i="8" s="1"/>
  <c r="I27" i="8"/>
  <c r="K27" i="8" s="1"/>
  <c r="H27" i="8"/>
  <c r="P27" i="8" s="1"/>
  <c r="G27" i="8"/>
  <c r="D27" i="8"/>
  <c r="AA26" i="8"/>
  <c r="Z26" i="8"/>
  <c r="Y26" i="8"/>
  <c r="X26" i="8"/>
  <c r="AB26" i="8" s="1"/>
  <c r="W26" i="8"/>
  <c r="U26" i="8"/>
  <c r="O26" i="8"/>
  <c r="N26" i="8"/>
  <c r="M26" i="8"/>
  <c r="I26" i="8"/>
  <c r="K26" i="8" s="1"/>
  <c r="H26" i="8"/>
  <c r="G26" i="8"/>
  <c r="D26" i="8"/>
  <c r="C26" i="8"/>
  <c r="A26" i="8"/>
  <c r="AA25" i="8"/>
  <c r="Z25" i="8"/>
  <c r="Y25" i="8"/>
  <c r="X25" i="8"/>
  <c r="W25" i="8"/>
  <c r="U25" i="8"/>
  <c r="S25" i="8"/>
  <c r="P25" i="8"/>
  <c r="R25" i="8" s="1"/>
  <c r="N25" i="8"/>
  <c r="M25" i="8"/>
  <c r="J25" i="8"/>
  <c r="I25" i="8"/>
  <c r="H25" i="8"/>
  <c r="G25" i="8"/>
  <c r="D25" i="8"/>
  <c r="AA24" i="8"/>
  <c r="Z24" i="8"/>
  <c r="Y24" i="8"/>
  <c r="X24" i="8"/>
  <c r="AB24" i="8" s="1"/>
  <c r="W24" i="8"/>
  <c r="U24" i="8"/>
  <c r="R24" i="8"/>
  <c r="N24" i="8"/>
  <c r="M24" i="8"/>
  <c r="J24" i="8" s="1"/>
  <c r="K24" i="8"/>
  <c r="I24" i="8"/>
  <c r="H24" i="8"/>
  <c r="P24" i="8" s="1"/>
  <c r="S24" i="8" s="1"/>
  <c r="G24" i="8"/>
  <c r="D24" i="8"/>
  <c r="C24" i="8"/>
  <c r="A24" i="8"/>
  <c r="AA23" i="8"/>
  <c r="Z23" i="8"/>
  <c r="Y23" i="8"/>
  <c r="X23" i="8"/>
  <c r="W23" i="8"/>
  <c r="AB23" i="8" s="1"/>
  <c r="U23" i="8"/>
  <c r="P23" i="8"/>
  <c r="N23" i="8"/>
  <c r="M23" i="8"/>
  <c r="O23" i="8" s="1"/>
  <c r="J23" i="8"/>
  <c r="L23" i="8" s="1"/>
  <c r="I23" i="8"/>
  <c r="K23" i="8" s="1"/>
  <c r="H23" i="8"/>
  <c r="G23" i="8"/>
  <c r="D23" i="8"/>
  <c r="AA22" i="8"/>
  <c r="Z22" i="8"/>
  <c r="Y22" i="8"/>
  <c r="X22" i="8"/>
  <c r="AB22" i="8" s="1"/>
  <c r="W22" i="8"/>
  <c r="U22" i="8"/>
  <c r="O22" i="8"/>
  <c r="N22" i="8"/>
  <c r="M22" i="8"/>
  <c r="I22" i="8"/>
  <c r="K22" i="8" s="1"/>
  <c r="H22" i="8"/>
  <c r="G22" i="8"/>
  <c r="D22" i="8"/>
  <c r="C22" i="8"/>
  <c r="A22" i="8"/>
  <c r="AA21" i="8"/>
  <c r="Z21" i="8"/>
  <c r="Y21" i="8"/>
  <c r="X21" i="8"/>
  <c r="W21" i="8"/>
  <c r="U21" i="8"/>
  <c r="N21" i="8"/>
  <c r="M21" i="8"/>
  <c r="I21" i="8"/>
  <c r="H21" i="8"/>
  <c r="P21" i="8" s="1"/>
  <c r="G21" i="8"/>
  <c r="D21" i="8"/>
  <c r="A21" i="8" s="1"/>
  <c r="AA20" i="8"/>
  <c r="Z20" i="8"/>
  <c r="Y20" i="8"/>
  <c r="X20" i="8"/>
  <c r="W20" i="8"/>
  <c r="U20" i="8"/>
  <c r="S20" i="8"/>
  <c r="O20" i="8"/>
  <c r="N20" i="8"/>
  <c r="M20" i="8"/>
  <c r="K20" i="8"/>
  <c r="J20" i="8"/>
  <c r="L20" i="8" s="1"/>
  <c r="I20" i="8"/>
  <c r="H20" i="8"/>
  <c r="P20" i="8" s="1"/>
  <c r="R20" i="8" s="1"/>
  <c r="G20" i="8"/>
  <c r="D20" i="8"/>
  <c r="A20" i="8"/>
  <c r="AA19" i="8"/>
  <c r="Z19" i="8"/>
  <c r="Y19" i="8"/>
  <c r="X19" i="8"/>
  <c r="W19" i="8"/>
  <c r="U19" i="8"/>
  <c r="N19" i="8"/>
  <c r="M19" i="8"/>
  <c r="O19" i="8" s="1"/>
  <c r="I19" i="8"/>
  <c r="K19" i="8" s="1"/>
  <c r="H19" i="8"/>
  <c r="G19" i="8"/>
  <c r="D19" i="8"/>
  <c r="C19" i="8"/>
  <c r="A19" i="8"/>
  <c r="AA18" i="8"/>
  <c r="Z18" i="8"/>
  <c r="Y18" i="8"/>
  <c r="X18" i="8"/>
  <c r="W18" i="8"/>
  <c r="U18" i="8"/>
  <c r="N18" i="8"/>
  <c r="M18" i="8"/>
  <c r="I18" i="8"/>
  <c r="H18" i="8"/>
  <c r="P18" i="8" s="1"/>
  <c r="G18" i="8"/>
  <c r="D18" i="8"/>
  <c r="AA17" i="8"/>
  <c r="Z17" i="8"/>
  <c r="Y17" i="8"/>
  <c r="X17" i="8"/>
  <c r="AB17" i="8" s="1"/>
  <c r="W17" i="8"/>
  <c r="U17" i="8"/>
  <c r="O17" i="8"/>
  <c r="N17" i="8"/>
  <c r="M17" i="8"/>
  <c r="J17" i="8" s="1"/>
  <c r="K17" i="8"/>
  <c r="I17" i="8"/>
  <c r="H17" i="8"/>
  <c r="P17" i="8" s="1"/>
  <c r="S17" i="8" s="1"/>
  <c r="G17" i="8"/>
  <c r="D17" i="8"/>
  <c r="C17" i="8"/>
  <c r="A17" i="8"/>
  <c r="AA16" i="8"/>
  <c r="Z16" i="8"/>
  <c r="Y16" i="8"/>
  <c r="X16" i="8"/>
  <c r="W16" i="8"/>
  <c r="U16" i="8"/>
  <c r="P16" i="8"/>
  <c r="R16" i="8" s="1"/>
  <c r="N16" i="8"/>
  <c r="M16" i="8"/>
  <c r="O16" i="8" s="1"/>
  <c r="J16" i="8"/>
  <c r="L16" i="8" s="1"/>
  <c r="I16" i="8"/>
  <c r="K16" i="8" s="1"/>
  <c r="H16" i="8"/>
  <c r="G16" i="8"/>
  <c r="D16" i="8"/>
  <c r="AA15" i="8"/>
  <c r="Z15" i="8"/>
  <c r="Y15" i="8"/>
  <c r="X15" i="8"/>
  <c r="AB15" i="8" s="1"/>
  <c r="W15" i="8"/>
  <c r="U15" i="8"/>
  <c r="N15" i="8"/>
  <c r="M15" i="8"/>
  <c r="O15" i="8" s="1"/>
  <c r="I15" i="8"/>
  <c r="K15" i="8" s="1"/>
  <c r="H15" i="8"/>
  <c r="G15" i="8"/>
  <c r="D15" i="8"/>
  <c r="C15" i="8"/>
  <c r="A15" i="8"/>
  <c r="AA14" i="8"/>
  <c r="Z14" i="8"/>
  <c r="Y14" i="8"/>
  <c r="X14" i="8"/>
  <c r="W14" i="8"/>
  <c r="AB14" i="8" s="1"/>
  <c r="U14" i="8"/>
  <c r="S14" i="8"/>
  <c r="P14" i="8"/>
  <c r="R14" i="8" s="1"/>
  <c r="N14" i="8"/>
  <c r="M14" i="8"/>
  <c r="J14" i="8"/>
  <c r="I14" i="8"/>
  <c r="H14" i="8"/>
  <c r="G14" i="8"/>
  <c r="D14" i="8"/>
  <c r="AA13" i="8"/>
  <c r="Z13" i="8"/>
  <c r="Y13" i="8"/>
  <c r="X13" i="8"/>
  <c r="AB13" i="8" s="1"/>
  <c r="W13" i="8"/>
  <c r="U13" i="8"/>
  <c r="R13" i="8"/>
  <c r="N13" i="8"/>
  <c r="M13" i="8"/>
  <c r="J13" i="8" s="1"/>
  <c r="K13" i="8"/>
  <c r="I13" i="8"/>
  <c r="H13" i="8"/>
  <c r="P13" i="8" s="1"/>
  <c r="S13" i="8" s="1"/>
  <c r="G13" i="8"/>
  <c r="D13" i="8"/>
  <c r="C13" i="8"/>
  <c r="A13" i="8"/>
  <c r="AA12" i="8"/>
  <c r="Z12" i="8"/>
  <c r="Y12" i="8"/>
  <c r="X12" i="8"/>
  <c r="W12" i="8"/>
  <c r="AB12" i="8" s="1"/>
  <c r="U12" i="8"/>
  <c r="N12" i="8"/>
  <c r="M12" i="8"/>
  <c r="O12" i="8" s="1"/>
  <c r="I12" i="8"/>
  <c r="K12" i="8" s="1"/>
  <c r="H12" i="8"/>
  <c r="P12" i="8" s="1"/>
  <c r="G12" i="8"/>
  <c r="D12" i="8"/>
  <c r="B12" i="8" s="1"/>
  <c r="AA11" i="8"/>
  <c r="Z11" i="8"/>
  <c r="Y11" i="8"/>
  <c r="X11" i="8"/>
  <c r="AB11" i="8" s="1"/>
  <c r="W11" i="8"/>
  <c r="U11" i="8"/>
  <c r="O11" i="8"/>
  <c r="N11" i="8"/>
  <c r="M11" i="8"/>
  <c r="I11" i="8"/>
  <c r="K11" i="8" s="1"/>
  <c r="H11" i="8"/>
  <c r="G11" i="8"/>
  <c r="D11" i="8"/>
  <c r="C11" i="8"/>
  <c r="A11" i="8"/>
  <c r="AA10" i="8"/>
  <c r="Z10" i="8"/>
  <c r="Y10" i="8"/>
  <c r="X10" i="8"/>
  <c r="W10" i="8"/>
  <c r="U10" i="8"/>
  <c r="N10" i="8"/>
  <c r="M10" i="8"/>
  <c r="I10" i="8"/>
  <c r="H10" i="8"/>
  <c r="P10" i="8" s="1"/>
  <c r="G10" i="8"/>
  <c r="D10" i="8"/>
  <c r="B10" i="8"/>
  <c r="B11" i="8" s="1"/>
  <c r="Z6" i="8"/>
  <c r="G6" i="8"/>
  <c r="X1" i="8"/>
  <c r="M1" i="8"/>
  <c r="G1" i="8"/>
  <c r="Y31" i="7"/>
  <c r="Y30" i="7"/>
  <c r="X30" i="7"/>
  <c r="Z30" i="7" s="1"/>
  <c r="W30" i="7"/>
  <c r="Y29" i="7"/>
  <c r="X29" i="7"/>
  <c r="X31" i="7" s="1"/>
  <c r="Z31" i="7" s="1"/>
  <c r="W29" i="7"/>
  <c r="Y28" i="7"/>
  <c r="X28" i="7"/>
  <c r="A23" i="7"/>
  <c r="A22" i="7"/>
  <c r="A21" i="7"/>
  <c r="A20" i="7"/>
  <c r="A19" i="7"/>
  <c r="B18" i="7"/>
  <c r="B19" i="7" s="1"/>
  <c r="B20" i="7" s="1"/>
  <c r="B21" i="7" s="1"/>
  <c r="B22" i="7" s="1"/>
  <c r="B23" i="7" s="1"/>
  <c r="A18" i="7"/>
  <c r="Q9" i="7"/>
  <c r="C9" i="7"/>
  <c r="Q8" i="7"/>
  <c r="V1" i="7"/>
  <c r="K1" i="7"/>
  <c r="E1" i="7"/>
  <c r="A49" i="3"/>
  <c r="A48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W4" i="11"/>
  <c r="A210" i="11"/>
  <c r="X2" i="11"/>
  <c r="O210" i="11"/>
  <c r="B39" i="7"/>
  <c r="B1" i="11"/>
  <c r="B27" i="7"/>
  <c r="J1" i="11"/>
  <c r="C1" i="12" l="1"/>
  <c r="C1" i="8"/>
  <c r="C1" i="7"/>
  <c r="D1" i="3"/>
  <c r="W5" i="11"/>
  <c r="R18" i="8"/>
  <c r="S18" i="8"/>
  <c r="R12" i="8"/>
  <c r="S12" i="8"/>
  <c r="R10" i="8"/>
  <c r="S10" i="8"/>
  <c r="R27" i="8"/>
  <c r="S27" i="8"/>
  <c r="R21" i="8"/>
  <c r="S21" i="8"/>
  <c r="B13" i="8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O14" i="8"/>
  <c r="K14" i="8"/>
  <c r="L14" i="8" s="1"/>
  <c r="C16" i="8"/>
  <c r="A16" i="8"/>
  <c r="P19" i="8"/>
  <c r="R23" i="8"/>
  <c r="S23" i="8"/>
  <c r="A27" i="8"/>
  <c r="C27" i="8"/>
  <c r="O33" i="8"/>
  <c r="K33" i="8"/>
  <c r="L33" i="8" s="1"/>
  <c r="R35" i="8"/>
  <c r="S35" i="8"/>
  <c r="R45" i="8"/>
  <c r="S45" i="8"/>
  <c r="L13" i="8"/>
  <c r="A14" i="8"/>
  <c r="C14" i="8"/>
  <c r="P15" i="8"/>
  <c r="S16" i="8"/>
  <c r="C20" i="8"/>
  <c r="AB20" i="8"/>
  <c r="O21" i="8"/>
  <c r="K21" i="8"/>
  <c r="A23" i="8"/>
  <c r="C23" i="8"/>
  <c r="P31" i="8"/>
  <c r="R32" i="8"/>
  <c r="A35" i="8"/>
  <c r="C35" i="8"/>
  <c r="S40" i="8"/>
  <c r="R40" i="8"/>
  <c r="Z29" i="7"/>
  <c r="O10" i="8"/>
  <c r="K10" i="8"/>
  <c r="AB10" i="8"/>
  <c r="C12" i="8"/>
  <c r="A12" i="8"/>
  <c r="J12" i="8"/>
  <c r="L12" i="8" s="1"/>
  <c r="R17" i="8"/>
  <c r="O18" i="8"/>
  <c r="K18" i="8"/>
  <c r="AB18" i="8"/>
  <c r="C21" i="8"/>
  <c r="J21" i="8"/>
  <c r="L21" i="8" s="1"/>
  <c r="O29" i="8"/>
  <c r="K29" i="8"/>
  <c r="A31" i="8"/>
  <c r="C31" i="8"/>
  <c r="AB37" i="8"/>
  <c r="R39" i="8"/>
  <c r="S39" i="8"/>
  <c r="P43" i="8"/>
  <c r="J43" i="8"/>
  <c r="L43" i="8" s="1"/>
  <c r="A10" i="8"/>
  <c r="F18" i="7" s="1"/>
  <c r="C10" i="8"/>
  <c r="J10" i="8"/>
  <c r="P11" i="8"/>
  <c r="O13" i="8"/>
  <c r="AB16" i="8"/>
  <c r="L17" i="8"/>
  <c r="A18" i="8"/>
  <c r="C18" i="8"/>
  <c r="J18" i="8"/>
  <c r="J19" i="8"/>
  <c r="L19" i="8" s="1"/>
  <c r="AB19" i="8"/>
  <c r="O25" i="8"/>
  <c r="K25" i="8"/>
  <c r="L25" i="8" s="1"/>
  <c r="AB25" i="8"/>
  <c r="S29" i="8"/>
  <c r="O37" i="8"/>
  <c r="K37" i="8"/>
  <c r="A39" i="8"/>
  <c r="C39" i="8"/>
  <c r="O45" i="8"/>
  <c r="K45" i="8"/>
  <c r="O52" i="8"/>
  <c r="J52" i="8"/>
  <c r="L52" i="8" s="1"/>
  <c r="O53" i="8"/>
  <c r="K53" i="8"/>
  <c r="L53" i="8" s="1"/>
  <c r="S55" i="8"/>
  <c r="R55" i="8"/>
  <c r="R60" i="8"/>
  <c r="C61" i="8"/>
  <c r="A61" i="8"/>
  <c r="L61" i="8"/>
  <c r="S71" i="8"/>
  <c r="R71" i="8"/>
  <c r="P76" i="8"/>
  <c r="J76" i="8"/>
  <c r="L76" i="8" s="1"/>
  <c r="J79" i="8"/>
  <c r="L79" i="8" s="1"/>
  <c r="O79" i="8"/>
  <c r="C80" i="8"/>
  <c r="A80" i="8"/>
  <c r="O90" i="8"/>
  <c r="J90" i="8"/>
  <c r="L90" i="8" s="1"/>
  <c r="S92" i="8"/>
  <c r="R92" i="8"/>
  <c r="J11" i="8"/>
  <c r="L11" i="8" s="1"/>
  <c r="J15" i="8"/>
  <c r="L15" i="8" s="1"/>
  <c r="J22" i="8"/>
  <c r="L22" i="8" s="1"/>
  <c r="O24" i="8"/>
  <c r="AB27" i="8"/>
  <c r="L28" i="8"/>
  <c r="C29" i="8"/>
  <c r="A29" i="8"/>
  <c r="J29" i="8"/>
  <c r="L29" i="8" s="1"/>
  <c r="J30" i="8"/>
  <c r="L30" i="8" s="1"/>
  <c r="O32" i="8"/>
  <c r="AB35" i="8"/>
  <c r="L36" i="8"/>
  <c r="C37" i="8"/>
  <c r="A37" i="8"/>
  <c r="J37" i="8"/>
  <c r="L37" i="8" s="1"/>
  <c r="J38" i="8"/>
  <c r="L38" i="8" s="1"/>
  <c r="O40" i="8"/>
  <c r="AB43" i="8"/>
  <c r="L44" i="8"/>
  <c r="C45" i="8"/>
  <c r="A45" i="8"/>
  <c r="J45" i="8"/>
  <c r="L45" i="8" s="1"/>
  <c r="J46" i="8"/>
  <c r="L46" i="8" s="1"/>
  <c r="P48" i="8"/>
  <c r="C49" i="8"/>
  <c r="A49" i="8"/>
  <c r="S53" i="8"/>
  <c r="O56" i="8"/>
  <c r="J56" i="8"/>
  <c r="L56" i="8" s="1"/>
  <c r="O57" i="8"/>
  <c r="K57" i="8"/>
  <c r="L57" i="8" s="1"/>
  <c r="L58" i="8"/>
  <c r="AB58" i="8"/>
  <c r="P59" i="8"/>
  <c r="AB61" i="8"/>
  <c r="C64" i="8"/>
  <c r="A64" i="8"/>
  <c r="L64" i="8"/>
  <c r="AB65" i="8"/>
  <c r="K66" i="8"/>
  <c r="L66" i="8" s="1"/>
  <c r="P66" i="8"/>
  <c r="AB67" i="8"/>
  <c r="R72" i="8"/>
  <c r="S72" i="8"/>
  <c r="R81" i="8"/>
  <c r="S81" i="8"/>
  <c r="L82" i="8"/>
  <c r="S85" i="8"/>
  <c r="R85" i="8"/>
  <c r="J89" i="8"/>
  <c r="L89" i="8" s="1"/>
  <c r="P89" i="8"/>
  <c r="R90" i="8"/>
  <c r="S90" i="8"/>
  <c r="S98" i="8"/>
  <c r="O39" i="8"/>
  <c r="O41" i="8"/>
  <c r="K41" i="8"/>
  <c r="L41" i="8" s="1"/>
  <c r="AB41" i="8"/>
  <c r="A43" i="8"/>
  <c r="C43" i="8"/>
  <c r="P44" i="8"/>
  <c r="AB46" i="8"/>
  <c r="S47" i="8"/>
  <c r="R47" i="8"/>
  <c r="AB49" i="8"/>
  <c r="P52" i="8"/>
  <c r="C53" i="8"/>
  <c r="A53" i="8"/>
  <c r="O60" i="8"/>
  <c r="J60" i="8"/>
  <c r="L60" i="8" s="1"/>
  <c r="O61" i="8"/>
  <c r="K61" i="8"/>
  <c r="L62" i="8"/>
  <c r="AB62" i="8"/>
  <c r="S63" i="8"/>
  <c r="R63" i="8"/>
  <c r="P70" i="8"/>
  <c r="J70" i="8"/>
  <c r="L70" i="8" s="1"/>
  <c r="O71" i="8"/>
  <c r="J71" i="8"/>
  <c r="L71" i="8" s="1"/>
  <c r="AB71" i="8"/>
  <c r="C72" i="8"/>
  <c r="A72" i="8"/>
  <c r="K78" i="8"/>
  <c r="L78" i="8" s="1"/>
  <c r="O83" i="8"/>
  <c r="K83" i="8"/>
  <c r="L83" i="8" s="1"/>
  <c r="AB21" i="8"/>
  <c r="L24" i="8"/>
  <c r="C25" i="8"/>
  <c r="A25" i="8"/>
  <c r="J26" i="8"/>
  <c r="L26" i="8" s="1"/>
  <c r="L32" i="8"/>
  <c r="C33" i="8"/>
  <c r="A33" i="8"/>
  <c r="J34" i="8"/>
  <c r="L34" i="8" s="1"/>
  <c r="C41" i="8"/>
  <c r="A41" i="8"/>
  <c r="L42" i="8"/>
  <c r="O48" i="8"/>
  <c r="J48" i="8"/>
  <c r="L48" i="8" s="1"/>
  <c r="O49" i="8"/>
  <c r="K49" i="8"/>
  <c r="L49" i="8" s="1"/>
  <c r="S51" i="8"/>
  <c r="R51" i="8"/>
  <c r="P56" i="8"/>
  <c r="C57" i="8"/>
  <c r="A57" i="8"/>
  <c r="R64" i="8"/>
  <c r="S64" i="8"/>
  <c r="O64" i="8"/>
  <c r="K64" i="8"/>
  <c r="P65" i="8"/>
  <c r="K65" i="8"/>
  <c r="L65" i="8" s="1"/>
  <c r="S68" i="8"/>
  <c r="J69" i="8"/>
  <c r="L69" i="8" s="1"/>
  <c r="P69" i="8"/>
  <c r="R80" i="8"/>
  <c r="S80" i="8"/>
  <c r="J88" i="8"/>
  <c r="L88" i="8" s="1"/>
  <c r="P88" i="8"/>
  <c r="R91" i="8"/>
  <c r="S91" i="8"/>
  <c r="K93" i="8"/>
  <c r="L93" i="8" s="1"/>
  <c r="P93" i="8"/>
  <c r="P22" i="8"/>
  <c r="P26" i="8"/>
  <c r="P30" i="8"/>
  <c r="P34" i="8"/>
  <c r="P38" i="8"/>
  <c r="P42" i="8"/>
  <c r="P46" i="8"/>
  <c r="C47" i="8"/>
  <c r="P50" i="8"/>
  <c r="C51" i="8"/>
  <c r="P54" i="8"/>
  <c r="C55" i="8"/>
  <c r="P58" i="8"/>
  <c r="C59" i="8"/>
  <c r="P62" i="8"/>
  <c r="C63" i="8"/>
  <c r="AB64" i="8"/>
  <c r="L67" i="8"/>
  <c r="C70" i="8"/>
  <c r="O74" i="8"/>
  <c r="O76" i="8"/>
  <c r="K76" i="8"/>
  <c r="A78" i="8"/>
  <c r="C78" i="8"/>
  <c r="P79" i="8"/>
  <c r="A81" i="8"/>
  <c r="C81" i="8"/>
  <c r="J81" i="8"/>
  <c r="L81" i="8" s="1"/>
  <c r="C82" i="8"/>
  <c r="C83" i="8"/>
  <c r="R83" i="8"/>
  <c r="S83" i="8"/>
  <c r="P84" i="8"/>
  <c r="K85" i="8"/>
  <c r="P97" i="8"/>
  <c r="J97" i="8"/>
  <c r="L97" i="8" s="1"/>
  <c r="AB68" i="8"/>
  <c r="AB74" i="8"/>
  <c r="L75" i="8"/>
  <c r="C76" i="8"/>
  <c r="A76" i="8"/>
  <c r="L77" i="8"/>
  <c r="L87" i="8"/>
  <c r="AB87" i="8"/>
  <c r="A89" i="8"/>
  <c r="C89" i="8"/>
  <c r="C90" i="8"/>
  <c r="O91" i="8"/>
  <c r="K91" i="8"/>
  <c r="J96" i="8"/>
  <c r="L96" i="8" s="1"/>
  <c r="P96" i="8"/>
  <c r="O98" i="8"/>
  <c r="J98" i="8"/>
  <c r="L98" i="8" s="1"/>
  <c r="P99" i="8"/>
  <c r="J99" i="8"/>
  <c r="L99" i="8" s="1"/>
  <c r="A102" i="8"/>
  <c r="C102" i="8"/>
  <c r="O66" i="8"/>
  <c r="A67" i="8"/>
  <c r="K23" i="7" s="1"/>
  <c r="P67" i="8"/>
  <c r="A68" i="8"/>
  <c r="O72" i="8"/>
  <c r="K72" i="8"/>
  <c r="L72" i="8" s="1"/>
  <c r="AB72" i="8"/>
  <c r="A74" i="8"/>
  <c r="C74" i="8"/>
  <c r="J74" i="8"/>
  <c r="L74" i="8" s="1"/>
  <c r="P75" i="8"/>
  <c r="O78" i="8"/>
  <c r="O80" i="8"/>
  <c r="K80" i="8"/>
  <c r="L80" i="8" s="1"/>
  <c r="AB81" i="8"/>
  <c r="C91" i="8"/>
  <c r="J91" i="8"/>
  <c r="AB97" i="8"/>
  <c r="AB98" i="8"/>
  <c r="L110" i="8"/>
  <c r="C107" i="8"/>
  <c r="S108" i="8"/>
  <c r="R108" i="8"/>
  <c r="P109" i="8"/>
  <c r="R127" i="8"/>
  <c r="S127" i="8"/>
  <c r="R135" i="8"/>
  <c r="S135" i="8"/>
  <c r="R143" i="8"/>
  <c r="S143" i="8"/>
  <c r="P73" i="8"/>
  <c r="P77" i="8"/>
  <c r="O85" i="8"/>
  <c r="P86" i="8"/>
  <c r="P87" i="8"/>
  <c r="AB91" i="8"/>
  <c r="L94" i="8"/>
  <c r="AB99" i="8"/>
  <c r="J101" i="8"/>
  <c r="L101" i="8" s="1"/>
  <c r="C103" i="8"/>
  <c r="L103" i="8"/>
  <c r="O103" i="8"/>
  <c r="S104" i="8"/>
  <c r="R104" i="8"/>
  <c r="P105" i="8"/>
  <c r="K110" i="8"/>
  <c r="R110" i="8"/>
  <c r="R111" i="8"/>
  <c r="AB112" i="8"/>
  <c r="A114" i="8"/>
  <c r="L114" i="8"/>
  <c r="K117" i="8"/>
  <c r="R117" i="8"/>
  <c r="S117" i="8"/>
  <c r="S121" i="8"/>
  <c r="L125" i="8"/>
  <c r="A127" i="8"/>
  <c r="C127" i="8"/>
  <c r="S129" i="8"/>
  <c r="L133" i="8"/>
  <c r="A135" i="8"/>
  <c r="C135" i="8"/>
  <c r="S137" i="8"/>
  <c r="A143" i="8"/>
  <c r="C143" i="8"/>
  <c r="K95" i="8"/>
  <c r="L95" i="8" s="1"/>
  <c r="AB95" i="8"/>
  <c r="O99" i="8"/>
  <c r="S100" i="8"/>
  <c r="R100" i="8"/>
  <c r="P101" i="8"/>
  <c r="P102" i="8"/>
  <c r="S103" i="8"/>
  <c r="K106" i="8"/>
  <c r="R106" i="8"/>
  <c r="R107" i="8"/>
  <c r="AB108" i="8"/>
  <c r="A110" i="8"/>
  <c r="AB111" i="8"/>
  <c r="J113" i="8"/>
  <c r="L113" i="8" s="1"/>
  <c r="AB114" i="8"/>
  <c r="C117" i="8"/>
  <c r="A117" i="8"/>
  <c r="L117" i="8"/>
  <c r="AB118" i="8"/>
  <c r="A119" i="8"/>
  <c r="C119" i="8"/>
  <c r="S120" i="8"/>
  <c r="R120" i="8"/>
  <c r="P123" i="8"/>
  <c r="J123" i="8"/>
  <c r="P131" i="8"/>
  <c r="J131" i="8"/>
  <c r="L131" i="8" s="1"/>
  <c r="P139" i="8"/>
  <c r="J139" i="8"/>
  <c r="L139" i="8" s="1"/>
  <c r="AB83" i="8"/>
  <c r="J85" i="8"/>
  <c r="L85" i="8" s="1"/>
  <c r="J86" i="8"/>
  <c r="L86" i="8" s="1"/>
  <c r="O93" i="8"/>
  <c r="A94" i="8"/>
  <c r="P94" i="8"/>
  <c r="A95" i="8"/>
  <c r="A106" i="8"/>
  <c r="J106" i="8"/>
  <c r="A107" i="8"/>
  <c r="AB107" i="8"/>
  <c r="O110" i="8"/>
  <c r="C111" i="8"/>
  <c r="L111" i="8"/>
  <c r="P112" i="8"/>
  <c r="P113" i="8"/>
  <c r="P114" i="8"/>
  <c r="P115" i="8"/>
  <c r="J115" i="8"/>
  <c r="L115" i="8" s="1"/>
  <c r="S119" i="8"/>
  <c r="S128" i="8"/>
  <c r="R128" i="8"/>
  <c r="S136" i="8"/>
  <c r="R136" i="8"/>
  <c r="O141" i="8"/>
  <c r="K141" i="8"/>
  <c r="L141" i="8" s="1"/>
  <c r="S144" i="8"/>
  <c r="R144" i="8"/>
  <c r="O123" i="8"/>
  <c r="K123" i="8"/>
  <c r="C125" i="8"/>
  <c r="A125" i="8"/>
  <c r="J126" i="8"/>
  <c r="L126" i="8" s="1"/>
  <c r="C133" i="8"/>
  <c r="A133" i="8"/>
  <c r="J134" i="8"/>
  <c r="L134" i="8" s="1"/>
  <c r="L140" i="8"/>
  <c r="C141" i="8"/>
  <c r="A141" i="8"/>
  <c r="J142" i="8"/>
  <c r="L142" i="8" s="1"/>
  <c r="S116" i="8"/>
  <c r="AB121" i="8"/>
  <c r="A123" i="8"/>
  <c r="C123" i="8"/>
  <c r="S124" i="8"/>
  <c r="S125" i="8"/>
  <c r="AB129" i="8"/>
  <c r="A131" i="8"/>
  <c r="C131" i="8"/>
  <c r="S132" i="8"/>
  <c r="S133" i="8"/>
  <c r="O137" i="8"/>
  <c r="K137" i="8"/>
  <c r="AB137" i="8"/>
  <c r="A139" i="8"/>
  <c r="C139" i="8"/>
  <c r="S140" i="8"/>
  <c r="S141" i="8"/>
  <c r="O117" i="8"/>
  <c r="AB119" i="8"/>
  <c r="C121" i="8"/>
  <c r="A121" i="8"/>
  <c r="J121" i="8"/>
  <c r="L121" i="8" s="1"/>
  <c r="J122" i="8"/>
  <c r="L122" i="8" s="1"/>
  <c r="O125" i="8"/>
  <c r="AB127" i="8"/>
  <c r="C129" i="8"/>
  <c r="A129" i="8"/>
  <c r="J129" i="8"/>
  <c r="L129" i="8" s="1"/>
  <c r="J130" i="8"/>
  <c r="L130" i="8" s="1"/>
  <c r="AB135" i="8"/>
  <c r="L136" i="8"/>
  <c r="C137" i="8"/>
  <c r="A137" i="8"/>
  <c r="J137" i="8"/>
  <c r="L137" i="8" s="1"/>
  <c r="J138" i="8"/>
  <c r="L138" i="8" s="1"/>
  <c r="O140" i="8"/>
  <c r="AB143" i="8"/>
  <c r="L144" i="8"/>
  <c r="J116" i="8"/>
  <c r="L116" i="8" s="1"/>
  <c r="P118" i="8"/>
  <c r="J120" i="8"/>
  <c r="L120" i="8" s="1"/>
  <c r="P122" i="8"/>
  <c r="J124" i="8"/>
  <c r="L124" i="8" s="1"/>
  <c r="P126" i="8"/>
  <c r="J128" i="8"/>
  <c r="L128" i="8" s="1"/>
  <c r="P130" i="8"/>
  <c r="J132" i="8"/>
  <c r="L132" i="8" s="1"/>
  <c r="P134" i="8"/>
  <c r="P138" i="8"/>
  <c r="P142" i="8"/>
  <c r="Y21" i="7" l="1"/>
  <c r="I19" i="7"/>
  <c r="I20" i="7"/>
  <c r="G21" i="7"/>
  <c r="S112" i="8"/>
  <c r="R112" i="8"/>
  <c r="R97" i="8"/>
  <c r="S97" i="8"/>
  <c r="S54" i="8"/>
  <c r="R54" i="8"/>
  <c r="S46" i="8"/>
  <c r="R46" i="8"/>
  <c r="S88" i="8"/>
  <c r="R88" i="8"/>
  <c r="S69" i="8"/>
  <c r="R69" i="8"/>
  <c r="S65" i="8"/>
  <c r="R65" i="8"/>
  <c r="S44" i="8"/>
  <c r="R44" i="8"/>
  <c r="H23" i="7"/>
  <c r="H19" i="7"/>
  <c r="Y23" i="7"/>
  <c r="N23" i="7"/>
  <c r="F23" i="7"/>
  <c r="H20" i="7"/>
  <c r="Y19" i="7"/>
  <c r="N19" i="7"/>
  <c r="F19" i="7"/>
  <c r="F25" i="7" s="1"/>
  <c r="W23" i="7"/>
  <c r="Y20" i="7"/>
  <c r="W19" i="7"/>
  <c r="N20" i="7"/>
  <c r="L19" i="7"/>
  <c r="H21" i="7"/>
  <c r="F20" i="7"/>
  <c r="J22" i="7"/>
  <c r="L23" i="7"/>
  <c r="L20" i="7"/>
  <c r="E21" i="7"/>
  <c r="H22" i="7"/>
  <c r="M18" i="7"/>
  <c r="G18" i="7"/>
  <c r="S56" i="8"/>
  <c r="R56" i="8"/>
  <c r="S11" i="8"/>
  <c r="R11" i="8"/>
  <c r="M23" i="7"/>
  <c r="V19" i="7"/>
  <c r="K20" i="7"/>
  <c r="K21" i="7"/>
  <c r="F22" i="7"/>
  <c r="K18" i="7"/>
  <c r="R131" i="8"/>
  <c r="S131" i="8"/>
  <c r="S86" i="8"/>
  <c r="R86" i="8"/>
  <c r="S79" i="8"/>
  <c r="R79" i="8"/>
  <c r="S62" i="8"/>
  <c r="R62" i="8"/>
  <c r="S30" i="8"/>
  <c r="R30" i="8"/>
  <c r="I23" i="7"/>
  <c r="K19" i="7"/>
  <c r="G20" i="7"/>
  <c r="V22" i="7"/>
  <c r="S42" i="8"/>
  <c r="R42" i="8"/>
  <c r="S59" i="8"/>
  <c r="R59" i="8"/>
  <c r="V23" i="7"/>
  <c r="U19" i="7"/>
  <c r="U20" i="7"/>
  <c r="I21" i="7"/>
  <c r="E22" i="7"/>
  <c r="Z22" i="7"/>
  <c r="S138" i="8"/>
  <c r="R138" i="8"/>
  <c r="S114" i="8"/>
  <c r="R114" i="8"/>
  <c r="R123" i="8"/>
  <c r="S123" i="8"/>
  <c r="R102" i="8"/>
  <c r="S102" i="8"/>
  <c r="S77" i="8"/>
  <c r="R77" i="8"/>
  <c r="S109" i="8"/>
  <c r="R109" i="8"/>
  <c r="S96" i="8"/>
  <c r="R96" i="8"/>
  <c r="S84" i="8"/>
  <c r="R84" i="8"/>
  <c r="S58" i="8"/>
  <c r="R58" i="8"/>
  <c r="S50" i="8"/>
  <c r="R50" i="8"/>
  <c r="S38" i="8"/>
  <c r="R38" i="8"/>
  <c r="S22" i="8"/>
  <c r="R22" i="8"/>
  <c r="S48" i="8"/>
  <c r="R48" i="8"/>
  <c r="R76" i="8"/>
  <c r="S76" i="8"/>
  <c r="L18" i="8"/>
  <c r="L10" i="8"/>
  <c r="J23" i="7"/>
  <c r="Z23" i="7"/>
  <c r="S23" i="7"/>
  <c r="F21" i="7"/>
  <c r="J19" i="7"/>
  <c r="Z19" i="7"/>
  <c r="S19" i="7"/>
  <c r="R43" i="8"/>
  <c r="S43" i="8"/>
  <c r="J20" i="7"/>
  <c r="S20" i="7"/>
  <c r="V20" i="7"/>
  <c r="S15" i="8"/>
  <c r="R15" i="8"/>
  <c r="U21" i="7"/>
  <c r="V21" i="7"/>
  <c r="M21" i="7"/>
  <c r="N22" i="7"/>
  <c r="I22" i="7"/>
  <c r="G22" i="7"/>
  <c r="U18" i="7"/>
  <c r="J18" i="7"/>
  <c r="E18" i="7"/>
  <c r="X18" i="7"/>
  <c r="U22" i="7"/>
  <c r="L21" i="7"/>
  <c r="X21" i="7"/>
  <c r="W22" i="7"/>
  <c r="S22" i="7"/>
  <c r="N18" i="7"/>
  <c r="Z18" i="7"/>
  <c r="S142" i="8"/>
  <c r="R142" i="8"/>
  <c r="S130" i="8"/>
  <c r="R130" i="8"/>
  <c r="S122" i="8"/>
  <c r="R122" i="8"/>
  <c r="R115" i="8"/>
  <c r="S115" i="8"/>
  <c r="R139" i="8"/>
  <c r="S139" i="8"/>
  <c r="L123" i="8"/>
  <c r="S26" i="8"/>
  <c r="R26" i="8"/>
  <c r="R70" i="8"/>
  <c r="S70" i="8"/>
  <c r="S66" i="8"/>
  <c r="R66" i="8"/>
  <c r="U23" i="7"/>
  <c r="N21" i="7"/>
  <c r="M19" i="7"/>
  <c r="M20" i="7"/>
  <c r="X22" i="7"/>
  <c r="W18" i="7"/>
  <c r="S18" i="7"/>
  <c r="S134" i="8"/>
  <c r="R134" i="8"/>
  <c r="S126" i="8"/>
  <c r="R126" i="8"/>
  <c r="S118" i="8"/>
  <c r="R118" i="8"/>
  <c r="S113" i="8"/>
  <c r="R113" i="8"/>
  <c r="L106" i="8"/>
  <c r="S94" i="8"/>
  <c r="R94" i="8"/>
  <c r="S101" i="8"/>
  <c r="R101" i="8"/>
  <c r="S105" i="8"/>
  <c r="R105" i="8"/>
  <c r="R87" i="8"/>
  <c r="S87" i="8"/>
  <c r="S73" i="8"/>
  <c r="R73" i="8"/>
  <c r="L91" i="8"/>
  <c r="S75" i="8"/>
  <c r="R75" i="8"/>
  <c r="S67" i="8"/>
  <c r="R67" i="8"/>
  <c r="R99" i="8"/>
  <c r="S99" i="8"/>
  <c r="S34" i="8"/>
  <c r="R34" i="8"/>
  <c r="S93" i="8"/>
  <c r="R93" i="8"/>
  <c r="S52" i="8"/>
  <c r="R52" i="8"/>
  <c r="R89" i="8"/>
  <c r="S89" i="8"/>
  <c r="D20" i="7"/>
  <c r="D21" i="7"/>
  <c r="D18" i="7"/>
  <c r="D22" i="7"/>
  <c r="D23" i="7"/>
  <c r="D19" i="7"/>
  <c r="G23" i="7"/>
  <c r="E23" i="7"/>
  <c r="X23" i="7"/>
  <c r="W20" i="7"/>
  <c r="G19" i="7"/>
  <c r="E19" i="7"/>
  <c r="X19" i="7"/>
  <c r="W21" i="7"/>
  <c r="E20" i="7"/>
  <c r="X20" i="7"/>
  <c r="Z20" i="7"/>
  <c r="R31" i="8"/>
  <c r="S31" i="8"/>
  <c r="J21" i="7"/>
  <c r="Z21" i="7"/>
  <c r="S21" i="7"/>
  <c r="R19" i="8"/>
  <c r="S19" i="8"/>
  <c r="L22" i="7"/>
  <c r="Y22" i="7"/>
  <c r="M22" i="7"/>
  <c r="K22" i="7"/>
  <c r="H18" i="7"/>
  <c r="H25" i="7" s="1"/>
  <c r="Y18" i="7"/>
  <c r="Y25" i="7" s="1"/>
  <c r="I18" i="7"/>
  <c r="I25" i="7" s="1"/>
  <c r="V18" i="7"/>
  <c r="V25" i="7" s="1"/>
  <c r="L18" i="7"/>
  <c r="L25" i="7" s="1"/>
  <c r="W25" i="7" l="1"/>
  <c r="P21" i="7"/>
  <c r="Q21" i="7"/>
  <c r="N25" i="7"/>
  <c r="Q18" i="7"/>
  <c r="P18" i="7"/>
  <c r="X25" i="7"/>
  <c r="P20" i="7"/>
  <c r="Q20" i="7"/>
  <c r="E25" i="7"/>
  <c r="P19" i="7"/>
  <c r="Q19" i="7"/>
  <c r="P23" i="7"/>
  <c r="Q23" i="7"/>
  <c r="D25" i="7"/>
  <c r="J25" i="7"/>
  <c r="P22" i="7"/>
  <c r="Q22" i="7"/>
  <c r="K25" i="7"/>
  <c r="G25" i="7"/>
  <c r="S25" i="7"/>
  <c r="U25" i="7"/>
  <c r="M25" i="7"/>
  <c r="Q6" i="7" l="1"/>
  <c r="V8" i="7" s="1"/>
  <c r="Q25" i="7"/>
  <c r="Z25" i="7"/>
  <c r="Q7" i="7" s="1"/>
  <c r="P25" i="7"/>
  <c r="W2" i="11" l="1"/>
  <c r="W3" i="11"/>
  <c r="W6" i="11" l="1"/>
</calcChain>
</file>

<file path=xl/sharedStrings.xml><?xml version="1.0" encoding="utf-8"?>
<sst xmlns="http://schemas.openxmlformats.org/spreadsheetml/2006/main" count="1867" uniqueCount="914">
  <si>
    <t>CONSOLIDADO DE PPL DE ERON POR CÓDIGO</t>
  </si>
  <si>
    <t>Hasta las 24:00 horas del día:</t>
  </si>
  <si>
    <t>Fecha y Hora del Reporte:</t>
  </si>
  <si>
    <t>Intramural</t>
  </si>
  <si>
    <t>Situación Actual</t>
  </si>
  <si>
    <t>Población x Situación Jurídica</t>
  </si>
  <si>
    <t>Domiciliaria</t>
  </si>
  <si>
    <t>(Tipo de Medida)</t>
  </si>
  <si>
    <t>Capacidad</t>
  </si>
  <si>
    <t>Total Capa- cidad</t>
  </si>
  <si>
    <t>Población    x  Sexo</t>
  </si>
  <si>
    <t>Sindicados</t>
  </si>
  <si>
    <t>Condenados</t>
  </si>
  <si>
    <t>TOTAL</t>
  </si>
  <si>
    <t>Hacinamiento</t>
  </si>
  <si>
    <t>Hospita lizados</t>
  </si>
  <si>
    <t>Deten- ción</t>
  </si>
  <si>
    <t>Prisión</t>
  </si>
  <si>
    <t>Control Elec.</t>
  </si>
  <si>
    <t>Vigilan. Elec.</t>
  </si>
  <si>
    <t>No Privativa</t>
  </si>
  <si>
    <t>No.</t>
  </si>
  <si>
    <t>Regional</t>
  </si>
  <si>
    <t>ERON</t>
  </si>
  <si>
    <t>M</t>
  </si>
  <si>
    <t>Cod</t>
  </si>
  <si>
    <t>F</t>
  </si>
  <si>
    <t>Sub</t>
  </si>
  <si>
    <t>#</t>
  </si>
  <si>
    <t>%</t>
  </si>
  <si>
    <t>101 EPMSC Leticia</t>
  </si>
  <si>
    <t>148 EPMSC Acacias</t>
  </si>
  <si>
    <t>113 COMEB</t>
  </si>
  <si>
    <t>114 CPMS Bogota</t>
  </si>
  <si>
    <t>129 RM Bogota</t>
  </si>
  <si>
    <t>116 EPMSC Caqueza</t>
  </si>
  <si>
    <t>144 EPMSC Chaparral</t>
  </si>
  <si>
    <t>104 CPMS Chiquinquira</t>
  </si>
  <si>
    <t>117 EPMSC Choconta</t>
  </si>
  <si>
    <t>150 EPAMSCAS Combita</t>
  </si>
  <si>
    <t>105 EPMSC Duitama</t>
  </si>
  <si>
    <t>158 EPMSC El Guamo</t>
  </si>
  <si>
    <t>145 CPMSESP Espinal</t>
  </si>
  <si>
    <t>143 EPMSC Florencia</t>
  </si>
  <si>
    <t>157 EP Florencia Las Heliconias</t>
  </si>
  <si>
    <t>119 EPMSC Fusagasuga</t>
  </si>
  <si>
    <t>120 EPMSC Gacheta</t>
  </si>
  <si>
    <t>106 EPMS Garagoa</t>
  </si>
  <si>
    <t>140 EPMSC Garzon</t>
  </si>
  <si>
    <t>138 EPMSC Girardot</t>
  </si>
  <si>
    <t>133 EPMSC Granada</t>
  </si>
  <si>
    <t>156 EP Guaduas La Esperanza</t>
  </si>
  <si>
    <t>107 EPMSC Guateque</t>
  </si>
  <si>
    <t>124 EPMSC La Mesa</t>
  </si>
  <si>
    <t>141 EPMSC La Plata</t>
  </si>
  <si>
    <t>136 EPMSC Melgar</t>
  </si>
  <si>
    <t>109 EPMSC Moniquira</t>
  </si>
  <si>
    <t>139 EPMSC Neiva</t>
  </si>
  <si>
    <t>152 EPMSC Paz de Ariporo</t>
  </si>
  <si>
    <t>142 EPMSC Pitalito</t>
  </si>
  <si>
    <t>147 EPMSC Purificacion</t>
  </si>
  <si>
    <t>110 EPMS Ramiriqui</t>
  </si>
  <si>
    <t>103 EPMSC Santa Rosa de Viterbo</t>
  </si>
  <si>
    <t>112 EPMSC Sogamoso</t>
  </si>
  <si>
    <t>149 EPMSC Tunja</t>
  </si>
  <si>
    <t>126 EPMSC Ubate</t>
  </si>
  <si>
    <t>131 EPMSC Villavicencio</t>
  </si>
  <si>
    <t>127 EPMSC Villeta</t>
  </si>
  <si>
    <t>153 EC Yopal</t>
  </si>
  <si>
    <t>128 EPMSC Zipaquira</t>
  </si>
  <si>
    <t>228 EPMSC Buenaventura</t>
  </si>
  <si>
    <t>227 EPMSC Buga</t>
  </si>
  <si>
    <t>239 EPMSC Caicedonia</t>
  </si>
  <si>
    <t>226 EPMSC Cali</t>
  </si>
  <si>
    <t>238 EPMSC Cartago</t>
  </si>
  <si>
    <t>204 EPMSC El Bordo</t>
  </si>
  <si>
    <t>217 EPMSC Ipiales</t>
  </si>
  <si>
    <t>242 COJAM Jamundi</t>
  </si>
  <si>
    <t>219 EPMSC La Union</t>
  </si>
  <si>
    <t>224 EPMSC Mocoa</t>
  </si>
  <si>
    <t>225 EPAMSCAS Palmira</t>
  </si>
  <si>
    <t>215 EPMSC Pasto</t>
  </si>
  <si>
    <t>235 EPAMSCAS Popayan</t>
  </si>
  <si>
    <t>209 RM Popayan</t>
  </si>
  <si>
    <t>206 EPMSC Puerto Tejada</t>
  </si>
  <si>
    <t>240 EPMSC Roldanillo</t>
  </si>
  <si>
    <t>207 EPMSC Santander de Quilichao</t>
  </si>
  <si>
    <t>241 EPMSC Sevilla</t>
  </si>
  <si>
    <t>208 EPMSC Silvia</t>
  </si>
  <si>
    <t>233 EPMSC Tulua</t>
  </si>
  <si>
    <t>222 EPMSC Tumaco</t>
  </si>
  <si>
    <t>221 EPMSC Tuquerres</t>
  </si>
  <si>
    <t>322 EPMSC Barranquilla</t>
  </si>
  <si>
    <t>303 EPMSC Cartagena</t>
  </si>
  <si>
    <t>320 ERE Corozal</t>
  </si>
  <si>
    <t>316 EPMSC El Banco</t>
  </si>
  <si>
    <t>305 EPMSC Magangue</t>
  </si>
  <si>
    <t>308 EPMSC Monteria</t>
  </si>
  <si>
    <t>313 EPMSC Riohacha</t>
  </si>
  <si>
    <t>302 EC Sabanalarga</t>
  </si>
  <si>
    <t>318 EPMSC San Andres</t>
  </si>
  <si>
    <t>314 EPMSC Santa Marta</t>
  </si>
  <si>
    <t>319 EPMSC Sincelejo</t>
  </si>
  <si>
    <t>324 EPMSC Tierralta</t>
  </si>
  <si>
    <t>323 EPAMSCAS Valledupar</t>
  </si>
  <si>
    <t>307 EPMSC Valledupar</t>
  </si>
  <si>
    <t>401 EPMSC Arauca</t>
  </si>
  <si>
    <t>411 EPMSC Barrancabermeja</t>
  </si>
  <si>
    <t>410 EPMSC Bucaramanga</t>
  </si>
  <si>
    <t>420 RM Bucaramanga</t>
  </si>
  <si>
    <t>422 COCUC Cucuta</t>
  </si>
  <si>
    <t>421 EPAMS Giron</t>
  </si>
  <si>
    <t>413 EPMSC Malaga</t>
  </si>
  <si>
    <t>408 EPMSC Ocaña</t>
  </si>
  <si>
    <t>407 EPMSC Pamplona</t>
  </si>
  <si>
    <t>415 EPMS San Gil</t>
  </si>
  <si>
    <t>417 EPMSC San Vicente De Chucuri</t>
  </si>
  <si>
    <t>416 EPMSC Socorro</t>
  </si>
  <si>
    <t>418 EPMSC Velez</t>
  </si>
  <si>
    <t>531 EPMSC Apartado</t>
  </si>
  <si>
    <t>507 EPMSC Bolivar</t>
  </si>
  <si>
    <t>508 EPMSC Caucasia</t>
  </si>
  <si>
    <t>533 EPMSC Istmina</t>
  </si>
  <si>
    <t>513 EPMSC Jerico</t>
  </si>
  <si>
    <t>514 EPMSC La Ceja</t>
  </si>
  <si>
    <t>501 EPC La Paz</t>
  </si>
  <si>
    <t>502 EPMSC Medellin</t>
  </si>
  <si>
    <t>537 COPED Pedregal</t>
  </si>
  <si>
    <t>515 EPMSC Puerto Berrio</t>
  </si>
  <si>
    <t>535 EP Puerto Triunfo</t>
  </si>
  <si>
    <t>530 EPMSC Quibdo</t>
  </si>
  <si>
    <t>517 EPMSC Santa Barbara</t>
  </si>
  <si>
    <t>506 EC Santa Fe de Antioquia</t>
  </si>
  <si>
    <t>519 EPMSC Santa Rosa De Osos</t>
  </si>
  <si>
    <t>518 EPMSC Santo Domingo</t>
  </si>
  <si>
    <t>521 EPMSC Sonson</t>
  </si>
  <si>
    <t>523 EPMSC Tamesis</t>
  </si>
  <si>
    <t>524 EPMSC Titiribi</t>
  </si>
  <si>
    <t>527 EPMSC Yarumal</t>
  </si>
  <si>
    <t>602 EPMSC Anserma</t>
  </si>
  <si>
    <t>613 EPMSC Armenia</t>
  </si>
  <si>
    <t>615 RM Armenia</t>
  </si>
  <si>
    <t>623 EC Armero Guayabal</t>
  </si>
  <si>
    <t>612 EPMSC Calarca</t>
  </si>
  <si>
    <t>626 EPMSC Fresno</t>
  </si>
  <si>
    <t>628 EPMSC Honda</t>
  </si>
  <si>
    <t>639 COIBA Ibague</t>
  </si>
  <si>
    <t>637 EPAMS La Dorada</t>
  </si>
  <si>
    <t>629 EPMSC Libano</t>
  </si>
  <si>
    <t>601 EPMSC Manizales</t>
  </si>
  <si>
    <t>611 RM Manizales</t>
  </si>
  <si>
    <t>607 EPMSC Pacora</t>
  </si>
  <si>
    <t>608 EPMSC Pensilvania</t>
  </si>
  <si>
    <t>616 EPMSC Pereira</t>
  </si>
  <si>
    <t>620 RM Pereira</t>
  </si>
  <si>
    <t>633 EPMSC Puerto Boyaca</t>
  </si>
  <si>
    <t>609 EPMSC Riosucio</t>
  </si>
  <si>
    <t>610 EPMSC Salamina</t>
  </si>
  <si>
    <t>617 EPMSC Santa Rosa De Cabal</t>
  </si>
  <si>
    <t>130 CA Acacias</t>
  </si>
  <si>
    <t xml:space="preserve"> </t>
  </si>
  <si>
    <t>CONSOLIDADO GENERAL DE PPL (Personas Privadas de la Libertad) - Existencia Física</t>
  </si>
  <si>
    <t>Población Intramural - ERON</t>
  </si>
  <si>
    <t>Total</t>
  </si>
  <si>
    <t>Detención y Prisión -Libertad Vigilada, No privativa, Control y Vigilancia Electrónica, Gestores de Paz</t>
  </si>
  <si>
    <t>202 EPMSC Bolivar</t>
  </si>
  <si>
    <t>Cárceles</t>
  </si>
  <si>
    <t>Departamentales, Distritales y Municipales</t>
  </si>
  <si>
    <t>CRM's</t>
  </si>
  <si>
    <t>Ejército, Policía y Armada Nacional + Zonas Veredales</t>
  </si>
  <si>
    <t>Sutuación Actual</t>
  </si>
  <si>
    <t>Fuente: Aplicación parte Físico ERON</t>
  </si>
  <si>
    <t>Capa- cidad</t>
  </si>
  <si>
    <t>Pobla. x Sexo</t>
  </si>
  <si>
    <t>301 EC Barranquilla</t>
  </si>
  <si>
    <t>1 Central</t>
  </si>
  <si>
    <t>405 EPMSC Aguachica</t>
  </si>
  <si>
    <t>2 Occidente</t>
  </si>
  <si>
    <t>505 EPMSC Andes</t>
  </si>
  <si>
    <t>3 Norte</t>
  </si>
  <si>
    <t>4 Oriente</t>
  </si>
  <si>
    <t>5 Noroeste</t>
  </si>
  <si>
    <t>6 Viejo Cal.</t>
  </si>
  <si>
    <t>603 EPMSC Aguadas</t>
  </si>
  <si>
    <t>Fuente: SISIPEC</t>
  </si>
  <si>
    <t>Fuente: CERVI</t>
  </si>
  <si>
    <t>Cárceles Departamentales, Distritales y Municipales</t>
  </si>
  <si>
    <t>DOMICILIARIA</t>
  </si>
  <si>
    <t>-   PPL por Sit Jur. / Género</t>
  </si>
  <si>
    <t>Fecha Actuali- zación</t>
  </si>
  <si>
    <t>ERON Padrino X Regional</t>
  </si>
  <si>
    <t>Cant. Est.</t>
  </si>
  <si>
    <t>Vigilan. Elec.  +   No Privativa</t>
  </si>
  <si>
    <t>Población</t>
  </si>
  <si>
    <t>Detención</t>
  </si>
  <si>
    <t>Centros de Reclusión Militar - CRM's</t>
  </si>
  <si>
    <t>Fuente: Enlaces CRM's</t>
  </si>
  <si>
    <t>Reportado CRMs</t>
  </si>
  <si>
    <t>Diferencia con SISIPEC</t>
  </si>
  <si>
    <t>Fuerza</t>
  </si>
  <si>
    <t>Sind.</t>
  </si>
  <si>
    <t>Cond.</t>
  </si>
  <si>
    <t>Ejército Nacional</t>
  </si>
  <si>
    <t>Policía Nacional</t>
  </si>
  <si>
    <t>Armada Nacional</t>
  </si>
  <si>
    <t>.</t>
  </si>
  <si>
    <t>Fecha</t>
  </si>
  <si>
    <t>PPL Intramural</t>
  </si>
  <si>
    <t>PPL Domiciliaria</t>
  </si>
  <si>
    <t>Año</t>
  </si>
  <si>
    <t>Fuente: ERON Responsables</t>
  </si>
  <si>
    <t>INPEC - REGIONAL DIRECCION GENERAL</t>
  </si>
  <si>
    <t>FECHA</t>
  </si>
  <si>
    <t>SEXO</t>
  </si>
  <si>
    <t>SITUACION JURIDICA</t>
  </si>
  <si>
    <t>DOMICILIARIAS</t>
  </si>
  <si>
    <t>LIBERTADES</t>
  </si>
  <si>
    <t>REGIONAL</t>
  </si>
  <si>
    <t>ESTABLECIMIENTO</t>
  </si>
  <si>
    <t>CAPACIDAD</t>
  </si>
  <si>
    <t>SINDICADOS</t>
  </si>
  <si>
    <t>SUBTOTAL</t>
  </si>
  <si>
    <t>CONDENADOS</t>
  </si>
  <si>
    <t>% HACINAMIEN</t>
  </si>
  <si>
    <t>DETENCION</t>
  </si>
  <si>
    <t>PRISION</t>
  </si>
  <si>
    <t>VIGILANCIA ELECTRONICA</t>
  </si>
  <si>
    <t>CONTROL ELECTRONICO</t>
  </si>
  <si>
    <t>TRAMITADAS</t>
  </si>
  <si>
    <t>OTORGADAS</t>
  </si>
  <si>
    <t>HOSPITALIZADOS</t>
  </si>
  <si>
    <t>CENTRAL</t>
  </si>
  <si>
    <t>101 EPMSC LETICIA</t>
  </si>
  <si>
    <t>104 CPMS CHIQUINQUIRA</t>
  </si>
  <si>
    <t>105 EPMSC DUITAMA</t>
  </si>
  <si>
    <t>106 EPMS GARAGOA</t>
  </si>
  <si>
    <t>107 EPMSC GUATEQUE</t>
  </si>
  <si>
    <t>109 EPMSC MONIQUIRA</t>
  </si>
  <si>
    <t>110 EPMS RAMIRIQUI</t>
  </si>
  <si>
    <t>112 EPMSC SOGAMOSO</t>
  </si>
  <si>
    <t>103 EPMSC SANTA ROSA DE VITERBO (JYP-MUJERES)</t>
  </si>
  <si>
    <t>149 EPMSC TUNJA</t>
  </si>
  <si>
    <t>150 EPAMSCAS COMBITA</t>
  </si>
  <si>
    <t>143 EPMSC FLORENCIA</t>
  </si>
  <si>
    <t>116 EPMSC CAQUEZA</t>
  </si>
  <si>
    <t>117 EPMSC CHOCONTA</t>
  </si>
  <si>
    <t>119 EPMSC FUSAGASUGA</t>
  </si>
  <si>
    <t>120 EPMSC GACHETA</t>
  </si>
  <si>
    <t>124 EPMSC LA MESA</t>
  </si>
  <si>
    <t>126 EPMSC UBATE</t>
  </si>
  <si>
    <t>127 EPMSC VILLETA</t>
  </si>
  <si>
    <t>128 EPMSC ZIPAQUIRA</t>
  </si>
  <si>
    <t>114 EC BOGOTA</t>
  </si>
  <si>
    <t>113 COMPLEJO CARCELARIO Y PENITENCIARIO METROPOLITANO DE BOGOTA</t>
  </si>
  <si>
    <t>138 EPMSC GIRARDOT</t>
  </si>
  <si>
    <t>129 RM BOGOTA</t>
  </si>
  <si>
    <t>140 EPMSC GARZON</t>
  </si>
  <si>
    <t>141 EPMSC LA PLATA</t>
  </si>
  <si>
    <t>142 EPMSC PITALITO</t>
  </si>
  <si>
    <t>139 EPMSC NEIVA</t>
  </si>
  <si>
    <t>133 EPMSC GRANADA</t>
  </si>
  <si>
    <t>131 EPMSC VILLAVICENCIO</t>
  </si>
  <si>
    <t>130 CAMIS ACACIAS</t>
  </si>
  <si>
    <t>148 EPMSC ACACIAS</t>
  </si>
  <si>
    <t>144 EPMSC CHAPARRAL</t>
  </si>
  <si>
    <t>145 EPMSC ESPINAL</t>
  </si>
  <si>
    <t>136 EPMSC MELGAR</t>
  </si>
  <si>
    <t>147 EPMSC PURIFICACION</t>
  </si>
  <si>
    <t>152 EPMSC PAZ DE ARIPORO</t>
  </si>
  <si>
    <t>153 EPC YOPAL</t>
  </si>
  <si>
    <t>102 EPC COMBITA-MEDIANA SEGURIDAD-BARNE</t>
  </si>
  <si>
    <t>158 EPC GUAMO</t>
  </si>
  <si>
    <t>156 EPC LA ESPERANZA DE GUADUAS</t>
  </si>
  <si>
    <t>157 EP LAS HELICONIAS DE FLORENCIA</t>
  </si>
  <si>
    <t>OCCIDENTE</t>
  </si>
  <si>
    <t>202 EPMSC BOLIVAR-CAUCA</t>
  </si>
  <si>
    <t>204 EPMSC EL BORDO</t>
  </si>
  <si>
    <t>206 EPMSC PUERTO TEJADA</t>
  </si>
  <si>
    <t>207 EPMSC SANTANDER DE QUILICHAO</t>
  </si>
  <si>
    <t>208 EPMSC SILVIA</t>
  </si>
  <si>
    <t>235 EPAMSCAS POPAYAN (ERE)</t>
  </si>
  <si>
    <t>209 RM POPAYAN</t>
  </si>
  <si>
    <t>217 EPMSC IPIALES</t>
  </si>
  <si>
    <t>219 EPMSC LA UNION</t>
  </si>
  <si>
    <t>222 EPMSC TUMACO</t>
  </si>
  <si>
    <t>221 EPMSC TUQUERRES</t>
  </si>
  <si>
    <t>215 EPMSC-RM PASTO</t>
  </si>
  <si>
    <t>224 EPMSC MOCOA</t>
  </si>
  <si>
    <t>228 EPMSC BUENAVENTURA</t>
  </si>
  <si>
    <t>233 EPMSC TULUA</t>
  </si>
  <si>
    <t>227 EPMSC BUGA</t>
  </si>
  <si>
    <t>226 EPMSC CALI (ERE)</t>
  </si>
  <si>
    <t>225 EPAMSCAS PALMIRA</t>
  </si>
  <si>
    <t>238 EPMSC CARTAGO</t>
  </si>
  <si>
    <t>239 EPMSC CAICEDONIA</t>
  </si>
  <si>
    <t>240 EPMSC ROLDANILLO</t>
  </si>
  <si>
    <t>241 EPMSC SEVILLA</t>
  </si>
  <si>
    <t>2422 COMPLEJO CARCELARIO Y PENITENCIARIO DE JAMUNDI-CONDENADOS</t>
  </si>
  <si>
    <t>2423 COMPLEJO CARCELARIO Y PENITENCIARIO DE JAMUNDI-R. MUJERES</t>
  </si>
  <si>
    <t>2421 COMPLEJO CARCELARIO Y PENITENCIARIO DE JAMUNDI-SINDICADOS</t>
  </si>
  <si>
    <t>NORTE</t>
  </si>
  <si>
    <t>302 EC SABANALARGA (ERE)</t>
  </si>
  <si>
    <t>322 EPMSC BARRANQUILLA</t>
  </si>
  <si>
    <t>301 EC BARRANQUILLA</t>
  </si>
  <si>
    <t>305 EPMSC MAGANGUE</t>
  </si>
  <si>
    <t>303 EPMSC CARTAGENA</t>
  </si>
  <si>
    <t>307 EPMSC VALLEDUPAR</t>
  </si>
  <si>
    <t>323 EPAMSCAS VALLEDUPAR (ERM)</t>
  </si>
  <si>
    <t>308 EPMSC MONTERIA</t>
  </si>
  <si>
    <t>313 EPMSC RIOHACHA</t>
  </si>
  <si>
    <t>316 EPMSC EL BANCO</t>
  </si>
  <si>
    <t>314 EPMSC SANTA MARTA</t>
  </si>
  <si>
    <t>318 EPMSC SAN ANDRES</t>
  </si>
  <si>
    <t>320 ERE COROZAL</t>
  </si>
  <si>
    <t>319 EPMSC SINCELEJO</t>
  </si>
  <si>
    <t>324 EPMSC TIERRAALTA</t>
  </si>
  <si>
    <t>ORIENTE</t>
  </si>
  <si>
    <t>401 EPMSC ARAUCA</t>
  </si>
  <si>
    <t>405 EPMSC AGUACHICA</t>
  </si>
  <si>
    <t>408 EPMSC OCANA</t>
  </si>
  <si>
    <t>407 EPMSC PAMPLONA</t>
  </si>
  <si>
    <t>411 EPMSC BARRANCABERMEJA</t>
  </si>
  <si>
    <t>413 EPMSC MALAGA</t>
  </si>
  <si>
    <t>417 EPMSC SAN VICENTE DE CHUCURI</t>
  </si>
  <si>
    <t>416 EPMSC SOCORRO</t>
  </si>
  <si>
    <t>418 EPMSC VELEZ</t>
  </si>
  <si>
    <t>410 EPMSC BUCARAMANGA (ERE)</t>
  </si>
  <si>
    <t>415 EPMS SAN GIL</t>
  </si>
  <si>
    <t>421 EPAMS GIRON</t>
  </si>
  <si>
    <t>420 RM BUCARAMANGA</t>
  </si>
  <si>
    <t>4221 COMPLEJO CARCELARIO Y PENITENCIARIO METROPOLITANO DE CUCUTA - SINDICADOS</t>
  </si>
  <si>
    <t>4222 COMPLEJO CARCELARIO Y PENITENCIARIO METROPOLITANO DE CUCUTA - CONDENADOS</t>
  </si>
  <si>
    <t>4223 COMPLEJO CARCELARIO Y PENITENCIARIO METROPOLITANO DE CUCUTA - MUJERES</t>
  </si>
  <si>
    <t>NOROESTE</t>
  </si>
  <si>
    <t>505 EPMSC ANDES</t>
  </si>
  <si>
    <t>506 EC SANTA FE DE ANTIOQUIA</t>
  </si>
  <si>
    <t>507 EPMSC BOLIVAR-ANTIOQUIA</t>
  </si>
  <si>
    <t>508 EPMSC CAUCASIA</t>
  </si>
  <si>
    <t>513 EPMSC JERICO</t>
  </si>
  <si>
    <t>514 EPMSC LA CEJA</t>
  </si>
  <si>
    <t>515 EPMSC PUERTO BERRIO</t>
  </si>
  <si>
    <t>517 EPMSC SANTA BARBARA</t>
  </si>
  <si>
    <t>519 EPMSC SANTA ROSA DE OSOS</t>
  </si>
  <si>
    <t>518 EPMSC SANTO DOMINGO</t>
  </si>
  <si>
    <t>521 EPMSC SONSON</t>
  </si>
  <si>
    <t>523 EPMSC TAMESIS</t>
  </si>
  <si>
    <t>524 EPMSC TITIRIBI</t>
  </si>
  <si>
    <t>527 EPMSC YARUMAL</t>
  </si>
  <si>
    <t>502 EPMSC MEDELLIN</t>
  </si>
  <si>
    <t>501 EPC LA PAZ</t>
  </si>
  <si>
    <t>530 EPMSC QUIBDO</t>
  </si>
  <si>
    <t>531 EPMSC APARTADO</t>
  </si>
  <si>
    <t>535 EP PUERTO TRIUNFO</t>
  </si>
  <si>
    <t>533 EPMSC ISTMINA</t>
  </si>
  <si>
    <t>5371 COMPLEJO CARCELARIO Y PENITENCIARIO DE MEDELLIN-PEDREGAL-SINDICADOS</t>
  </si>
  <si>
    <t>5373 COMPLEJO CARCELARIO Y PENITENCIARIO DE MEDELLIN-PEDREGAL-MUJERES</t>
  </si>
  <si>
    <t>VIEJO CALDAS</t>
  </si>
  <si>
    <t>633 EPMSC PUERTO BOYACA</t>
  </si>
  <si>
    <t>603 EPMSC AGUADAS</t>
  </si>
  <si>
    <t>602 EPMSC ANSERMA</t>
  </si>
  <si>
    <t>637 EPAMS LA DORADA</t>
  </si>
  <si>
    <t>607 EPMSC PACORA</t>
  </si>
  <si>
    <t>608 EPMSC PENSILVANIA</t>
  </si>
  <si>
    <t>609 EPMSC RIOSUCIO</t>
  </si>
  <si>
    <t>610 EPMSC SALAMINA</t>
  </si>
  <si>
    <t>601 EPMSC MANIZALES</t>
  </si>
  <si>
    <t>611 RM MANIZALES</t>
  </si>
  <si>
    <t>612 EPMSC CALARCA</t>
  </si>
  <si>
    <t>613 EPMSC ARMENIA</t>
  </si>
  <si>
    <t>615 RM ARMENIA</t>
  </si>
  <si>
    <t>617 EPMSC SANTA ROSA DE CABAL</t>
  </si>
  <si>
    <t>616 EPMSC PEREIRA (ERE)</t>
  </si>
  <si>
    <t>620 RM PEREIRA</t>
  </si>
  <si>
    <t>623 EC ARMERO-GUAYABAL</t>
  </si>
  <si>
    <t>626 EPMSC FRESNO</t>
  </si>
  <si>
    <t>628 EPMSC HONDA</t>
  </si>
  <si>
    <t>629 EPMSC LIBANO</t>
  </si>
  <si>
    <t>6391 COMPLEJO CARCELARIO Y PENITENCIARIO DE IBAGUE-PICALEÑA-SINDICADOS</t>
  </si>
  <si>
    <t>6392 COMPLEJO CARCELARIO Y PENITENCIARIO DE IBAGUE-PICALEÑA-CONDENADOS</t>
  </si>
  <si>
    <t>6393 COMPLEJO CARCELARIO Y PENITENCIARIO DE IBAGUE-PICALEÑA-MUJERES</t>
  </si>
  <si>
    <t>rp_consolidado_nacional_parte</t>
  </si>
  <si>
    <t>USUARIO:</t>
  </si>
  <si>
    <t>AM1030545301</t>
  </si>
  <si>
    <t>Fecha Corte Inf. 20/05/2018 22:05</t>
  </si>
  <si>
    <t>Fecha Generación Inf. 21/05/2018 02:05</t>
  </si>
  <si>
    <t>PARTE DIARIO NACIONAL CONSOLIDADO</t>
  </si>
  <si>
    <t>REGIONAL 100 CENTRAL</t>
  </si>
  <si>
    <t>Altas</t>
  </si>
  <si>
    <t>Vigilancia electrónica</t>
  </si>
  <si>
    <t>Control</t>
  </si>
  <si>
    <t>Vigilancia</t>
  </si>
  <si>
    <t>Eron</t>
  </si>
  <si>
    <t>Hombre</t>
  </si>
  <si>
    <t>Mujer</t>
  </si>
  <si>
    <t>Det - Pri</t>
  </si>
  <si>
    <t>Cont - Vig</t>
  </si>
  <si>
    <t>REGIONAL 200 OCCIDENTE</t>
  </si>
  <si>
    <t>REGIONAL 300 NORTE</t>
  </si>
  <si>
    <t>REGIONAL 400 ORIENTE</t>
  </si>
  <si>
    <t>REGIONAL 500 NOROESTE</t>
  </si>
  <si>
    <t>REGIONAL 600 VIEJO CALDAS</t>
  </si>
  <si>
    <t>Cod Regional</t>
  </si>
  <si>
    <t>Dependencia</t>
  </si>
  <si>
    <t>Tipo ERON</t>
  </si>
  <si>
    <t>Nombre ERON</t>
  </si>
  <si>
    <t>Minicipio</t>
  </si>
  <si>
    <t>Libertad Vigilada</t>
  </si>
  <si>
    <t>Control Electrónico</t>
  </si>
  <si>
    <t>Vigilancia Electrónica</t>
  </si>
  <si>
    <t>GPS</t>
  </si>
  <si>
    <t>Logos</t>
  </si>
  <si>
    <t>Gráfico de Datos</t>
  </si>
  <si>
    <t>1</t>
  </si>
  <si>
    <t>100 Regional Central</t>
  </si>
  <si>
    <t>Central</t>
  </si>
  <si>
    <t>Bogotá D.C.</t>
  </si>
  <si>
    <t>RF</t>
  </si>
  <si>
    <t>2</t>
  </si>
  <si>
    <t>EPMSC</t>
  </si>
  <si>
    <t>Leticia</t>
  </si>
  <si>
    <t>3</t>
  </si>
  <si>
    <t>102 EPC Barne</t>
  </si>
  <si>
    <t>EPC</t>
  </si>
  <si>
    <t>Barne</t>
  </si>
  <si>
    <t>Masc.</t>
  </si>
  <si>
    <t>Feme.</t>
  </si>
  <si>
    <t>4</t>
  </si>
  <si>
    <t>Santa Rosa de Viterbo</t>
  </si>
  <si>
    <t>5</t>
  </si>
  <si>
    <t>CPMS</t>
  </si>
  <si>
    <t>Chiquinquira</t>
  </si>
  <si>
    <t>6</t>
  </si>
  <si>
    <t>Duitama</t>
  </si>
  <si>
    <t>8</t>
  </si>
  <si>
    <t>8 Dir. General</t>
  </si>
  <si>
    <t>EPMS</t>
  </si>
  <si>
    <t>Garagoa</t>
  </si>
  <si>
    <t>9</t>
  </si>
  <si>
    <t>9 Rec. Virtual</t>
  </si>
  <si>
    <t>Guateque</t>
  </si>
  <si>
    <t>E</t>
  </si>
  <si>
    <t>Moniquira</t>
  </si>
  <si>
    <t>P</t>
  </si>
  <si>
    <t>Ramiriqui</t>
  </si>
  <si>
    <t>A</t>
  </si>
  <si>
    <t>Sogamoso</t>
  </si>
  <si>
    <t>COMEB</t>
  </si>
  <si>
    <t>Bogota</t>
  </si>
  <si>
    <t>CCV</t>
  </si>
  <si>
    <t>Caqueza</t>
  </si>
  <si>
    <t>Choconta</t>
  </si>
  <si>
    <t>Fusagasuga</t>
  </si>
  <si>
    <t>Gacheta</t>
  </si>
  <si>
    <t>La Mesa</t>
  </si>
  <si>
    <t>Ubate</t>
  </si>
  <si>
    <t>Villeta</t>
  </si>
  <si>
    <t>Zipaquira</t>
  </si>
  <si>
    <t>RM</t>
  </si>
  <si>
    <t>CA</t>
  </si>
  <si>
    <t>Acacias</t>
  </si>
  <si>
    <t>Villavicencio</t>
  </si>
  <si>
    <t>Granada</t>
  </si>
  <si>
    <t>Melgar</t>
  </si>
  <si>
    <t>Girardot</t>
  </si>
  <si>
    <t>Neiva</t>
  </si>
  <si>
    <t>Garzon</t>
  </si>
  <si>
    <t>La Plata</t>
  </si>
  <si>
    <t>Pitalito</t>
  </si>
  <si>
    <t>Florencia</t>
  </si>
  <si>
    <t>Chaparral</t>
  </si>
  <si>
    <t>CPMSESP</t>
  </si>
  <si>
    <t>Espinal</t>
  </si>
  <si>
    <t>Purificacion</t>
  </si>
  <si>
    <t>Tunja</t>
  </si>
  <si>
    <t>EPAMSCAS</t>
  </si>
  <si>
    <t>Combita</t>
  </si>
  <si>
    <t>Paz de Ariporo</t>
  </si>
  <si>
    <t>EC</t>
  </si>
  <si>
    <t>Yopal</t>
  </si>
  <si>
    <t>EP</t>
  </si>
  <si>
    <t>Guaduas La Esperanza</t>
  </si>
  <si>
    <t>Guaduas</t>
  </si>
  <si>
    <t>Florencia Las Heliconias</t>
  </si>
  <si>
    <t>El Guamo</t>
  </si>
  <si>
    <t>El Guamo |</t>
  </si>
  <si>
    <t>19001 CPMMSFFA Facatativa</t>
  </si>
  <si>
    <t>CPMMSFFA</t>
  </si>
  <si>
    <t>Cárcel y Penitenicaría de Media y Mínima Seguridad para miembros de la Fuerza Pública de Facatativá PONAL</t>
  </si>
  <si>
    <t>Facatativá</t>
  </si>
  <si>
    <t>200 Regional Occidente</t>
  </si>
  <si>
    <t>Occidente</t>
  </si>
  <si>
    <t>Bolivar</t>
  </si>
  <si>
    <t>203 EPMSC Caloto</t>
  </si>
  <si>
    <t>Caloto</t>
  </si>
  <si>
    <t>El Bordo</t>
  </si>
  <si>
    <t>Puerto Tejada</t>
  </si>
  <si>
    <t>Santander de Quilichao</t>
  </si>
  <si>
    <t>Silvia</t>
  </si>
  <si>
    <t>Popayan</t>
  </si>
  <si>
    <t>Pasto</t>
  </si>
  <si>
    <t>Ipiales</t>
  </si>
  <si>
    <t>La Union</t>
  </si>
  <si>
    <t>Tuquerres</t>
  </si>
  <si>
    <t>Tumaco</t>
  </si>
  <si>
    <t>Mocoa</t>
  </si>
  <si>
    <t>Palmira</t>
  </si>
  <si>
    <t>Cali</t>
  </si>
  <si>
    <t>Buga</t>
  </si>
  <si>
    <t>Buenaventura</t>
  </si>
  <si>
    <t>Tulua</t>
  </si>
  <si>
    <t>Cartago</t>
  </si>
  <si>
    <t>Caicedonia</t>
  </si>
  <si>
    <t>Roldanillo</t>
  </si>
  <si>
    <t>Sevilla</t>
  </si>
  <si>
    <t>COJAM</t>
  </si>
  <si>
    <t>Jamundi</t>
  </si>
  <si>
    <t>300 Regional Norte</t>
  </si>
  <si>
    <t>Norte</t>
  </si>
  <si>
    <t>Barranquilla</t>
  </si>
  <si>
    <t>Sabanalarga</t>
  </si>
  <si>
    <t>Cartagena</t>
  </si>
  <si>
    <t>Magangue</t>
  </si>
  <si>
    <t>Valledupar</t>
  </si>
  <si>
    <t>Monteria</t>
  </si>
  <si>
    <t>Riohacha</t>
  </si>
  <si>
    <t>Santa Marta</t>
  </si>
  <si>
    <t>El Banco</t>
  </si>
  <si>
    <t>San Andres</t>
  </si>
  <si>
    <t>Sincelejo</t>
  </si>
  <si>
    <t>ERE</t>
  </si>
  <si>
    <t>Corozal</t>
  </si>
  <si>
    <t>Tierralta</t>
  </si>
  <si>
    <t>329 CRI Norte</t>
  </si>
  <si>
    <t>CRI</t>
  </si>
  <si>
    <t>400 Regional Oriente</t>
  </si>
  <si>
    <t>Oriente</t>
  </si>
  <si>
    <t>Arauca</t>
  </si>
  <si>
    <t>Aguachica</t>
  </si>
  <si>
    <t>Pamplona</t>
  </si>
  <si>
    <t>Ocaña</t>
  </si>
  <si>
    <t>Bucaramanga</t>
  </si>
  <si>
    <t>Barrancabermeja</t>
  </si>
  <si>
    <t>Malaga</t>
  </si>
  <si>
    <t>San Gil</t>
  </si>
  <si>
    <t>Socorro</t>
  </si>
  <si>
    <t>San Vicente De Chucuri</t>
  </si>
  <si>
    <t>Velez</t>
  </si>
  <si>
    <t>EPAMS</t>
  </si>
  <si>
    <t>Giron</t>
  </si>
  <si>
    <t>COCUC</t>
  </si>
  <si>
    <t>Cucuta</t>
  </si>
  <si>
    <t>500 Regional Noroeste</t>
  </si>
  <si>
    <t>Noroeste</t>
  </si>
  <si>
    <t>La Paz</t>
  </si>
  <si>
    <t>Medellin</t>
  </si>
  <si>
    <t>Andes</t>
  </si>
  <si>
    <t>Santa Fe de Antioquia</t>
  </si>
  <si>
    <t>Caucasia</t>
  </si>
  <si>
    <t>Jerico</t>
  </si>
  <si>
    <t>La Ceja</t>
  </si>
  <si>
    <t>Puerto Berrio</t>
  </si>
  <si>
    <t>Santa Barbara</t>
  </si>
  <si>
    <t>Santo Domingo</t>
  </si>
  <si>
    <t>Santa Rosa De Osos</t>
  </si>
  <si>
    <t>Sonson</t>
  </si>
  <si>
    <t>Tamesis</t>
  </si>
  <si>
    <t>Titiribi</t>
  </si>
  <si>
    <t>Yarumal</t>
  </si>
  <si>
    <t>Quibdo</t>
  </si>
  <si>
    <t>Apartado</t>
  </si>
  <si>
    <t>Istmina</t>
  </si>
  <si>
    <t>Puerto Triunfo</t>
  </si>
  <si>
    <t>COPED</t>
  </si>
  <si>
    <t>Pedregal</t>
  </si>
  <si>
    <t>549 CRI Noroeste</t>
  </si>
  <si>
    <t>600 Regional Viejo Caldas</t>
  </si>
  <si>
    <t>Viejo Caldas</t>
  </si>
  <si>
    <t>Manizales</t>
  </si>
  <si>
    <t>Anserma</t>
  </si>
  <si>
    <t>Aguadas</t>
  </si>
  <si>
    <t>Pacora</t>
  </si>
  <si>
    <t>Pensilvania</t>
  </si>
  <si>
    <t>Riosucio</t>
  </si>
  <si>
    <t>Salamina</t>
  </si>
  <si>
    <t>Calarca</t>
  </si>
  <si>
    <t>Armenia</t>
  </si>
  <si>
    <t>Pereira</t>
  </si>
  <si>
    <t>Santa Rosa De Cabal</t>
  </si>
  <si>
    <t>Armero Guayabal</t>
  </si>
  <si>
    <t>Fresno</t>
  </si>
  <si>
    <t>Honda</t>
  </si>
  <si>
    <t>Libano</t>
  </si>
  <si>
    <t>Puerto Boyaca</t>
  </si>
  <si>
    <t>La Dorada</t>
  </si>
  <si>
    <t>COIBA</t>
  </si>
  <si>
    <t>Ibague</t>
  </si>
  <si>
    <t>8100 Direccion General</t>
  </si>
  <si>
    <t>Direccion</t>
  </si>
  <si>
    <t>General</t>
  </si>
  <si>
    <t>8104 Direccion General</t>
  </si>
  <si>
    <t>8110 Oficina Asesora De Planeacion</t>
  </si>
  <si>
    <t>Oficina</t>
  </si>
  <si>
    <t>Asesora De Planeacion</t>
  </si>
  <si>
    <t>8120 Oficina Asesora Juridica</t>
  </si>
  <si>
    <t>Asesora Juridica</t>
  </si>
  <si>
    <t>8124 Subdirección De Seguridad Y Vigilancia</t>
  </si>
  <si>
    <t>Subdirección</t>
  </si>
  <si>
    <t>De Seguridad Y Vigilancia</t>
  </si>
  <si>
    <t>8125 GROPES</t>
  </si>
  <si>
    <t>GROPES</t>
  </si>
  <si>
    <t/>
  </si>
  <si>
    <t>8126 CRI</t>
  </si>
  <si>
    <t>8127 CORES</t>
  </si>
  <si>
    <t>CORES</t>
  </si>
  <si>
    <t>8128 Policía Judicial</t>
  </si>
  <si>
    <t>Policía</t>
  </si>
  <si>
    <t>Judicial</t>
  </si>
  <si>
    <t>8130 Oficina Asesora De Comunicaciones</t>
  </si>
  <si>
    <t>Asesora De Comunicaciones</t>
  </si>
  <si>
    <t>8140 Oficina De Sistemas De Información</t>
  </si>
  <si>
    <t>De Sistemas De Información</t>
  </si>
  <si>
    <t>8150 Oficina De Control Interno</t>
  </si>
  <si>
    <t>De Control Interno</t>
  </si>
  <si>
    <t>8160 Oficina De Control Unico Disciplinario</t>
  </si>
  <si>
    <t>De Control Unico Disciplinario</t>
  </si>
  <si>
    <t>8200 Direccion Custodia Y Vigilancia</t>
  </si>
  <si>
    <t>Custodia Y Vigilancia</t>
  </si>
  <si>
    <t>8210 Subdireccion Cuerpo De Custodia</t>
  </si>
  <si>
    <t>Subdireccion</t>
  </si>
  <si>
    <t>Cuerpo De Custodia</t>
  </si>
  <si>
    <t>8211 Suspendidos</t>
  </si>
  <si>
    <t>Suspendidos</t>
  </si>
  <si>
    <t>8212 Centros de Instrucción</t>
  </si>
  <si>
    <t>Centros</t>
  </si>
  <si>
    <t>de Instrucción</t>
  </si>
  <si>
    <t>8300 Direccion De Atención Y Tratamiento</t>
  </si>
  <si>
    <t>De Atención Y Tratamiento</t>
  </si>
  <si>
    <t>8310 Subdireccion Atención En Salud</t>
  </si>
  <si>
    <t>Atención En Salud</t>
  </si>
  <si>
    <t>8310 Subdireccion Educación</t>
  </si>
  <si>
    <t>Educación</t>
  </si>
  <si>
    <t>8320 Subdireccion Psicosocial</t>
  </si>
  <si>
    <t>Psicosocial</t>
  </si>
  <si>
    <t>8340 Subdireccion Desarrollo De Actividades Productivas.</t>
  </si>
  <si>
    <t>Desarrollo De Actividades Productivas.</t>
  </si>
  <si>
    <t>8400 Escuela De Formación</t>
  </si>
  <si>
    <t>Escuela</t>
  </si>
  <si>
    <t>De Formación</t>
  </si>
  <si>
    <t>8410 Subdireccion Secretaria Academica</t>
  </si>
  <si>
    <t>Secretaria Academica</t>
  </si>
  <si>
    <t>8420 Subdireccion Academica</t>
  </si>
  <si>
    <t>Academica</t>
  </si>
  <si>
    <t>8500 Dirección De Gestión Corporativa</t>
  </si>
  <si>
    <t>Dirección</t>
  </si>
  <si>
    <t>De Gestión Corporativa</t>
  </si>
  <si>
    <t>8510 Subdireccion De Talento Humano</t>
  </si>
  <si>
    <t>De Talento Humano</t>
  </si>
  <si>
    <t>8520 Subdirección De Gestión Contractual</t>
  </si>
  <si>
    <t>De Gestión Contractual</t>
  </si>
  <si>
    <t>9027 Centro De Reclusion Penitenciario Y Carcelario Virtual</t>
  </si>
  <si>
    <t>Centro</t>
  </si>
  <si>
    <t>De Reclusion Penitenciario Y Carcelario Virtual</t>
  </si>
  <si>
    <t>538 CAMISYAR Yarumal</t>
  </si>
  <si>
    <t>CAMISYAR</t>
  </si>
  <si>
    <t>Colonia Agrícola de Minima Seguridad Cristo Sacerdote de Yarumal</t>
  </si>
  <si>
    <t>Historial de PPL Físico desde 8100 Dirección General</t>
  </si>
  <si>
    <t>Vigilancia Electrónica CERVI</t>
  </si>
  <si>
    <t>Fecha (dd/mm/aaaa)</t>
  </si>
  <si>
    <t>Establecimiento</t>
  </si>
  <si>
    <t>Sindicadas</t>
  </si>
  <si>
    <t>Condenadas</t>
  </si>
  <si>
    <t>CONSOLIDADO MUJERES PRIVADAS DE LIBERTAD EN ERON</t>
  </si>
  <si>
    <t>Situación Jurídica</t>
  </si>
  <si>
    <t>Fuente: GECIP - INPEC - 20/05/2018</t>
  </si>
  <si>
    <t>Total mujeres</t>
  </si>
  <si>
    <t>Participación</t>
  </si>
  <si>
    <t xml:space="preserve">ABANDONO  </t>
  </si>
  <si>
    <t xml:space="preserve">ABORTO  </t>
  </si>
  <si>
    <t xml:space="preserve">ABUSO DE CONFIANZA  </t>
  </si>
  <si>
    <t xml:space="preserve">ABUSO DE FUNCION PUBLICA  </t>
  </si>
  <si>
    <t>ACCESO ABUSIVO A UN SISTEMA INFORMATICO (DE LA VIOLACION A LA INTIMIDAD RESERVA E INTERCEPTACION DE COMUNICACIONES)</t>
  </si>
  <si>
    <t>ACCESO ABUSIVO A UN SISTEMA INFORMATICO (DE LOS ATENTADOS CONTRA LA CONFIDENCIALIDAD, LA INTEGRIDAD Y LA DISPONIBILIDAD DE LOS DATOS Y DE LOS SISTEMAS INFORMATICOS)</t>
  </si>
  <si>
    <t xml:space="preserve">ACCESO CARNAL ABUSIVO CON MENOR DE CATORCE AÑOS  </t>
  </si>
  <si>
    <t xml:space="preserve">ACCESO CARNAL O ACTO SEXUAL ABUSIVOS CON INCAPAZ DE RESISTIR  </t>
  </si>
  <si>
    <t xml:space="preserve">ACCESO CARNAL O ACTO SEXUAL EN PERSONA PUESTA EN INCAPACIDAD DE RESISTIR  </t>
  </si>
  <si>
    <t xml:space="preserve">ACCESO CARNAL VIOLENTO  </t>
  </si>
  <si>
    <t xml:space="preserve">ACOSO SEXUAL  </t>
  </si>
  <si>
    <t xml:space="preserve">ACTO SEXUAL VIOLENTO  </t>
  </si>
  <si>
    <t xml:space="preserve">ACTOS SEXUALES CON MENOR DE CATORCE AÑOS  </t>
  </si>
  <si>
    <t xml:space="preserve">ADMINISTRACION DE RECURSOS RELACIONADOS CON ACTIVIDADES TERRORISTAS  </t>
  </si>
  <si>
    <t xml:space="preserve">ADMINISTRACION DESLEAL  </t>
  </si>
  <si>
    <t>AMENAZAS (DE LO ATAQUES Y AMENAZAS A SUPERIORES E INFERIORES)</t>
  </si>
  <si>
    <t>AMENAZAS (DEL CONCIERTO EL TERRORISMO LAS AMENAZAS Y LA INSTIGACION)</t>
  </si>
  <si>
    <t xml:space="preserve">AMENAZAS A TESTIGO  </t>
  </si>
  <si>
    <t xml:space="preserve">APODERAMIENTO DE HIDROCARBUROS, SUS DERIVADOS, BIOCOMBUSTIBLES O MEZCLAS QUE LOS CONTENGAN  </t>
  </si>
  <si>
    <t xml:space="preserve">ASESORAMIENTO Y OTRAS ACTUACIONES ILEGALES  </t>
  </si>
  <si>
    <t xml:space="preserve">ASOCIACION PARA LA COMISION DE UN DELITO CONTRA LA ADMINISTRACION PUBLICA  </t>
  </si>
  <si>
    <t xml:space="preserve">CAPTACION MASIVA Y HABITUAL DE DINEROS  </t>
  </si>
  <si>
    <t xml:space="preserve">COHECHO IMPROPIO  </t>
  </si>
  <si>
    <t xml:space="preserve">COHECHO POR DAR U OFRECER  </t>
  </si>
  <si>
    <t xml:space="preserve">COHECHO PROPIO  </t>
  </si>
  <si>
    <t xml:space="preserve">CONCIERTO PARA DELINQUIR  </t>
  </si>
  <si>
    <t xml:space="preserve">CONCUSION  </t>
  </si>
  <si>
    <t xml:space="preserve">CONSERVACION O FINANCIACION DE PLANTACIONES  </t>
  </si>
  <si>
    <t xml:space="preserve">CONSTREÑIMIENTO A LA PROSTITUCION  </t>
  </si>
  <si>
    <t xml:space="preserve">CONSTREÑIMIENTO ILEGAL  </t>
  </si>
  <si>
    <t xml:space="preserve">CONTAMINACION AMBIENTAL CULPOSA POR EXPLOTACION DE YACIMIENTO MINERO O HIDROCARBURO  </t>
  </si>
  <si>
    <t xml:space="preserve">CONTAMINACION AMBIENTAL POR EXPLOTACION DE YACIMIENTO MINERO O HIDROCARBURO  </t>
  </si>
  <si>
    <t xml:space="preserve">CONTRABANDO  </t>
  </si>
  <si>
    <t xml:space="preserve">CONTRATO SIN CUMPLIMIENTO DE REQUISITOS LEGALES  </t>
  </si>
  <si>
    <t xml:space="preserve">CORRUPCION DE ALIMENTOS PRODUCTOS MEDICOS O MATERIAL PROFILACTICO  </t>
  </si>
  <si>
    <t xml:space="preserve">CORRUPCION DE SUFRAGANTE O ELECTOR  </t>
  </si>
  <si>
    <t xml:space="preserve">DAÑO EN BIEN AJENO  </t>
  </si>
  <si>
    <t xml:space="preserve">DAÑOS EN LOS RECURSOS NATURALES  </t>
  </si>
  <si>
    <t xml:space="preserve">DEL TRAFICO DE MIGRANTES  </t>
  </si>
  <si>
    <t xml:space="preserve">DEMANDA DE EXPLOTACION SEXUAL COMERCIAL DE PERSONA MENOR DE 18 AÑOS DE EDAD  </t>
  </si>
  <si>
    <t xml:space="preserve">DESAPARICION FORZADA  </t>
  </si>
  <si>
    <t xml:space="preserve">DESPLAZAMIENTO FORZADO  </t>
  </si>
  <si>
    <t xml:space="preserve">DESTINACION ILICITA DE MUEBLES O INMUEBLES  </t>
  </si>
  <si>
    <t xml:space="preserve">DESTINO DE RECURSOS DEL TESORO PARA EL ESTIMULO O BENEFICIO INDEBIDO DE EXPLOTADORES Y COMERCIANTES DE METALES PRECIOSOS  </t>
  </si>
  <si>
    <t xml:space="preserve">DESTRUCCION SUPRESION U OCULTAMIENTO DE DOCUMENTO PUBLICO  </t>
  </si>
  <si>
    <t xml:space="preserve">DESTRUCCION SUPRESION Y OCULTAMIENTO DE DOCUMENTO PRIVADO  </t>
  </si>
  <si>
    <t xml:space="preserve">DISPARO DE ARMA DE FUEGO CONTRA VEHICULO  </t>
  </si>
  <si>
    <t xml:space="preserve">EJERCICIO ILICITO DE ACTIVIDAD MONOPOLISTICA DE ARBITRIO RENTISTICO  </t>
  </si>
  <si>
    <t xml:space="preserve">ENRIQUECIMIENTO ILICITO   </t>
  </si>
  <si>
    <t xml:space="preserve">ENRIQUECIMIENTO ILICITO DE PARTICULARES  </t>
  </si>
  <si>
    <t xml:space="preserve">ENTRENAMIENTO PARA ACTIVIDADES ILICITAS  </t>
  </si>
  <si>
    <t xml:space="preserve">ESTAFA  </t>
  </si>
  <si>
    <t xml:space="preserve">ESTIMULO A LA PROSTITUCION DE MENORES  </t>
  </si>
  <si>
    <t xml:space="preserve">EXACCION O CONTRIBUCIONES ARBITRARIAS  </t>
  </si>
  <si>
    <t xml:space="preserve">EXPLOTACION DE MENORES DE EDAD  </t>
  </si>
  <si>
    <t xml:space="preserve">EXPLOTACION ILICITA DE YACIMIENTO MINERO Y OTROS MATERIALES  </t>
  </si>
  <si>
    <t xml:space="preserve">EXPORTACION O IMPORTACION FICTICIA  </t>
  </si>
  <si>
    <t xml:space="preserve">EXTORSION  </t>
  </si>
  <si>
    <t xml:space="preserve">FABRICACION  TRAFICO Y PORTE DE ARMAS Y MUNICIONES DE USO PRIVATIVO DE LAS FUERZAS ARMADAS  </t>
  </si>
  <si>
    <t xml:space="preserve">FABRICACIÓN, POSESIÓN Y TRÁFICO ILEGAL DE ARMAS DE FUEGO, MUNICIONES Y EXPLOSIVOS.  </t>
  </si>
  <si>
    <t xml:space="preserve">FABRICACIÓN, TRÁFICO, PORTE O TENENCIA DE ARMAS DE FUEGO, ACCESORIOS, PARTES O MUNICIONES  </t>
  </si>
  <si>
    <t xml:space="preserve">FABRICACION TRAFICO Y PORTE DE ARMAS DE FUEGO O MUNICIONES  </t>
  </si>
  <si>
    <t xml:space="preserve">FABRICACIÓN, TRÁFICO Y PORTE DE ARMAS, MUNICIONES DE USO RESTRINGIDO, DE USO PRIVATIVO DE LAS FUERZAS ARMADAS O EXPLOSIVOS  </t>
  </si>
  <si>
    <t xml:space="preserve">FABRICACION Y COMERCIALIZACION DE SUSTANCIAS NOCIVAS PARA LA SALUD  </t>
  </si>
  <si>
    <t xml:space="preserve">FALSA DENUNCIA  </t>
  </si>
  <si>
    <t xml:space="preserve">FALSEDAD EN DOCUMENTO PRIVADO  </t>
  </si>
  <si>
    <t xml:space="preserve">FALSEDAD IDEOLOGICA EN DOCUMENTO PUBLICO  </t>
  </si>
  <si>
    <t xml:space="preserve">FALSEDAD MARCARIA  </t>
  </si>
  <si>
    <t xml:space="preserve">FALSEDAD MATERIAL DE PARTICULAR EN DOCUMENTO PUBLICO  </t>
  </si>
  <si>
    <t xml:space="preserve">FALSEDAD MATERIAL DE SERVIDOR PUBLICO EN DOCUMENTO PUBLICO  </t>
  </si>
  <si>
    <t xml:space="preserve">FALSEDAD MATERIAL EN DOCUMENTO PUBLICO  </t>
  </si>
  <si>
    <t xml:space="preserve">FALSEDAD PERSONAL  </t>
  </si>
  <si>
    <t xml:space="preserve">FALSIFICACION DE MONEDA NACIONAL O EXTRANJERA  </t>
  </si>
  <si>
    <t xml:space="preserve">FALSO TESTIMONIO  </t>
  </si>
  <si>
    <t xml:space="preserve">FAVORECIMIENTO  </t>
  </si>
  <si>
    <t xml:space="preserve">FAVORECIMIENTO DE LA FUGA  </t>
  </si>
  <si>
    <t xml:space="preserve">FAVORECIMIENTO EN EL DELITO DE CONTRABANDO DE HIDROCARBUROS O SUS DERIVADOS  </t>
  </si>
  <si>
    <t xml:space="preserve">FEMINICIDIO  </t>
  </si>
  <si>
    <t xml:space="preserve">FINANCIACIÓN DEL TERRORISMO Y DE ACTIVIDADES DE DELINCUENCIA ORGANIZADA Y ADMINISTRACIÓN DE RECURSOS CON ACTIVIDADES TERRORISTAS Y DE DELINCUENCIA ORGANIZADA  </t>
  </si>
  <si>
    <t xml:space="preserve">FRAUDE A RESOLUCION JUDICIAL  </t>
  </si>
  <si>
    <t xml:space="preserve">FRAUDE PROCESAL  </t>
  </si>
  <si>
    <t xml:space="preserve">FUGA DE PRESOS  </t>
  </si>
  <si>
    <t xml:space="preserve">GESTION INDEBIDA DE RECURSOS SOCIALES  </t>
  </si>
  <si>
    <t xml:space="preserve">HOMICIDIO  </t>
  </si>
  <si>
    <t xml:space="preserve">HOMICIDIO CULPOSO  </t>
  </si>
  <si>
    <t xml:space="preserve">HOMICIDIO EN PERSONA PROTEGIDA  </t>
  </si>
  <si>
    <t xml:space="preserve">HOMICIDIO PRETERINTENCIONAL  </t>
  </si>
  <si>
    <t xml:space="preserve">HURTO  </t>
  </si>
  <si>
    <t xml:space="preserve">HURTO POR MEDIOS INFORMATICOS SEMEJANTES  </t>
  </si>
  <si>
    <t xml:space="preserve">IMITACION O SIMULACION DE ALIMENTOS PRODUCTOS O SUSTANCIAS  </t>
  </si>
  <si>
    <t xml:space="preserve">INASISTENCIA ALIMENTARIA  </t>
  </si>
  <si>
    <t xml:space="preserve">INCESTO  </t>
  </si>
  <si>
    <t xml:space="preserve">INDUCCION A LA PROSTITUCION  </t>
  </si>
  <si>
    <t xml:space="preserve">INSTIGACION A DELINQUIR  </t>
  </si>
  <si>
    <t xml:space="preserve">INTERES INDEBIDO O ILICITO EN LA CELEBRACION DE CONTRATOS  </t>
  </si>
  <si>
    <t xml:space="preserve">INVASION DE AREAS DE ESPECIAL IMPORTANCIA ECOLOGICA  </t>
  </si>
  <si>
    <t xml:space="preserve">INVASION DE TIERRAS O EDIFICACIONES  </t>
  </si>
  <si>
    <t xml:space="preserve">LAVADO DE ACTIVOS  </t>
  </si>
  <si>
    <t xml:space="preserve">LESIONES CON AGENTES QUIMICOS, ACIDO Y/O SUSTANCIAS SIMILARES  </t>
  </si>
  <si>
    <t xml:space="preserve">LESIONES PERSONALES  </t>
  </si>
  <si>
    <t xml:space="preserve">LESIONES PERSONALES CAUSANDO DEFORMIDAD  </t>
  </si>
  <si>
    <t xml:space="preserve">LESIONES PERSONALES CAUSANDO INCAPACIDAD PARA TRABAJAR O ENFERMEDAD.  </t>
  </si>
  <si>
    <t xml:space="preserve">LESIONES PERSONALES CAUSANDO PERDIDA ANATOMICA O FUNCIONAL DE UN ORGANO O MIEMBRO.  </t>
  </si>
  <si>
    <t xml:space="preserve">MANIPULACIÓN DE EQUIPOS TERMINALES MÓVILES  </t>
  </si>
  <si>
    <t xml:space="preserve">OBTENCION DE DOCUMENTO PUBLICO FALSO  </t>
  </si>
  <si>
    <t xml:space="preserve">OCULTAMIENTO  RETENCION Y POSESION ILICITA DE CEDULA  </t>
  </si>
  <si>
    <t xml:space="preserve">OCULTAMIENTO, ALTERACIÓN O DESTRUCCIÓN DE ELEMENTO MATERIAL PROBATORIO  </t>
  </si>
  <si>
    <t xml:space="preserve">OCULTAMIENTO DE PRUEBAS (NOTA:SOLO PARA JURISDICCION INDIGENA)  </t>
  </si>
  <si>
    <t xml:space="preserve">OMISION DE DENUNCIA  </t>
  </si>
  <si>
    <t xml:space="preserve">OMISION DEL AGENTE RETENEDOR O RECAUDADOR  </t>
  </si>
  <si>
    <t xml:space="preserve">PECULADO POR APROPIACION  </t>
  </si>
  <si>
    <t xml:space="preserve">PORNOGRAFIA CON MENORES  </t>
  </si>
  <si>
    <t xml:space="preserve">PREVARICATO POR ACCION  </t>
  </si>
  <si>
    <t xml:space="preserve">PREVARICATO POR OMISION  </t>
  </si>
  <si>
    <t xml:space="preserve">PROXENITISMO CON MENOR DE EDAD  </t>
  </si>
  <si>
    <t xml:space="preserve">REBELION  </t>
  </si>
  <si>
    <t xml:space="preserve">RECEPTACION  </t>
  </si>
  <si>
    <t xml:space="preserve">RECEPTACION DE HIDROCARBUROS  </t>
  </si>
  <si>
    <t xml:space="preserve">RECLUTAMIENTO ILICITO  </t>
  </si>
  <si>
    <t xml:space="preserve">SECUESTRO EXTORSIVO  </t>
  </si>
  <si>
    <t xml:space="preserve">SECUESTRO SIMPLE  </t>
  </si>
  <si>
    <t xml:space="preserve">SIMULACION DE INVESTIDURA O CARGO  </t>
  </si>
  <si>
    <t xml:space="preserve">SOBORNO  </t>
  </si>
  <si>
    <t xml:space="preserve">SUMINISTRO A MENOR  </t>
  </si>
  <si>
    <t xml:space="preserve">TERRORISMO  </t>
  </si>
  <si>
    <t xml:space="preserve">TESTAFERRATO  </t>
  </si>
  <si>
    <t xml:space="preserve">TORTURA  </t>
  </si>
  <si>
    <t xml:space="preserve">TRAFICO DE INFLUENCIAS DE SERVIDOR PUBLICO  </t>
  </si>
  <si>
    <t xml:space="preserve">TRAFICO DE MONEDA FALSIFICADA  </t>
  </si>
  <si>
    <t xml:space="preserve">TRÁFICO DE NIÑAS, NIÑOS Y ADOLESCENTES  </t>
  </si>
  <si>
    <t xml:space="preserve">TRAFICO DE SUSTANCIAS PARA PROCESAMIENTO DE NARCOTICOS  </t>
  </si>
  <si>
    <t xml:space="preserve">TRAFICO FABRICACION O PORTE DE ESTUPEFACIENTES  </t>
  </si>
  <si>
    <t xml:space="preserve">TRANSFERENCIA NO CONSENTIDA DE ACTIVOS  </t>
  </si>
  <si>
    <t xml:space="preserve">TRATA DE PERSONAS  </t>
  </si>
  <si>
    <t xml:space="preserve">URBANIZACION ILEGAL  </t>
  </si>
  <si>
    <t xml:space="preserve">USO DE DOCUMENTO FALSO  </t>
  </si>
  <si>
    <t xml:space="preserve">USO DE MENORES DE EDAD PARA LA COMISION DE DELITOS  </t>
  </si>
  <si>
    <t xml:space="preserve">USURPACIÓN DE DERECHOS DE PROPIEDAD INDUSTRIAL Y DERECHOS DE OBTENTORES DE VARIEDADES VEGETALES  </t>
  </si>
  <si>
    <t xml:space="preserve">USURPACION DE TIERRAS  </t>
  </si>
  <si>
    <t xml:space="preserve">UTILIZACION ILEGAL DE UNIFORMES E INSIGNIAS  </t>
  </si>
  <si>
    <t xml:space="preserve">UTILIZACION ILICITA DE EQUIPOS TRANSMISORES O RECEPTORES  </t>
  </si>
  <si>
    <t xml:space="preserve">UTILIZACIÓN ILÍCITA DE REDES DE COMUNICACIONES  </t>
  </si>
  <si>
    <t xml:space="preserve">UTILIZACION O FACILITACION DE MEDIOS DE COMUNICACION PARA OFRECER ACTIVIDADES SEXUALES CON PERSONAS MENORES DE 18 AÑOS  </t>
  </si>
  <si>
    <t xml:space="preserve">VIOLACION DE DATOS PERSONALES  </t>
  </si>
  <si>
    <t xml:space="preserve">VIOLACION DE HABITACION AJENA  </t>
  </si>
  <si>
    <t xml:space="preserve">VIOLACION ILICITA DE COMUNICACIONES  </t>
  </si>
  <si>
    <t xml:space="preserve">VIOLENCIA CONTRA SERVIDOR PUBLICO  </t>
  </si>
  <si>
    <t xml:space="preserve">VIOLENCIA INTRAFAMILIAR  </t>
  </si>
  <si>
    <t>Modalidad delictiva</t>
  </si>
  <si>
    <t>Total delitos</t>
  </si>
  <si>
    <t>Fuente: SISIPEC WEB- INPEC - 20/05/2018</t>
  </si>
  <si>
    <t xml:space="preserve">Participacion </t>
  </si>
  <si>
    <t>COMPORTAMIENTO DELICTIVO MUJERES PRIVADAS DE LIBERTAD EN ERON</t>
  </si>
  <si>
    <t xml:space="preserve">Reincidentes </t>
  </si>
  <si>
    <t>EPMSC LETICIA</t>
  </si>
  <si>
    <t>COMPLEJO CARCELARIO Y PENITENCIARIO METROPOLITANO DE BOGOTA</t>
  </si>
  <si>
    <t>RM BOGOTA</t>
  </si>
  <si>
    <t>EPMSC SOGAMOSO</t>
  </si>
  <si>
    <t>EPMSC FLORENCIA</t>
  </si>
  <si>
    <t>EPC YOPAL</t>
  </si>
  <si>
    <t>EPMSC GARZON</t>
  </si>
  <si>
    <t>EPMSC LA PLATA</t>
  </si>
  <si>
    <t>EPMSC NEIVA</t>
  </si>
  <si>
    <t>EPMSC PITALITO</t>
  </si>
  <si>
    <t>EPMSC VILLAVICENCIO</t>
  </si>
  <si>
    <t>RM POPAYAN</t>
  </si>
  <si>
    <t>EPMSC IPIALES</t>
  </si>
  <si>
    <t>EPMSC TUMACO</t>
  </si>
  <si>
    <t>EPMSC-RM PASTO</t>
  </si>
  <si>
    <t>EPMSC MOCOA</t>
  </si>
  <si>
    <t>COMPLEJO CARCELARIO Y PENITENCIARIO DE JAMUNDI-R. MUJERES</t>
  </si>
  <si>
    <t>EPMSC BUGA</t>
  </si>
  <si>
    <t>EPMSC TULUA</t>
  </si>
  <si>
    <t>EPMSC VALLEDUPAR</t>
  </si>
  <si>
    <t>EPMSC MONTERIA</t>
  </si>
  <si>
    <t>EPMSC SANTA MARTA</t>
  </si>
  <si>
    <t>EPMSC SINCELEJO</t>
  </si>
  <si>
    <t>EPMSC ARAUCA</t>
  </si>
  <si>
    <t>COMPLEJO CARCELARIO Y PENITENCIARIO METROPOLITANO DE CUCUTA - MUJERES</t>
  </si>
  <si>
    <t>EPMSC OCANA</t>
  </si>
  <si>
    <t>EPMSC BARRANCABERMEJA</t>
  </si>
  <si>
    <t>RM BUCARAMANGA</t>
  </si>
  <si>
    <t>COMPLEJO CARCELARIO Y PENITENCIARIO DE MEDELLIN-PEDREGAL-MUJERES</t>
  </si>
  <si>
    <t>EPMSC ANDES</t>
  </si>
  <si>
    <t>EPMSC APARTADO</t>
  </si>
  <si>
    <t>EPMSC QUIBDO</t>
  </si>
  <si>
    <t>EPMSC MANIZALES</t>
  </si>
  <si>
    <t>RM MANIZALES</t>
  </si>
  <si>
    <t>RM ARMENIA</t>
  </si>
  <si>
    <t>RM PEREIRA</t>
  </si>
  <si>
    <t>COMPLEJO CARCELARIO  Y PENITENCIARIO  DE IBAGUE-PICALEÑA-CONDENADOS</t>
  </si>
  <si>
    <t>COMPLEJO CARCELARIO  Y PENITENCIARIO  DE IBAGUE-PICALEÑA-MUJERES</t>
  </si>
  <si>
    <t>POBLACIÓN FEMENINA INTRAMURAL REINCIDENTE</t>
  </si>
  <si>
    <t>Total mujeres reincidentes</t>
  </si>
  <si>
    <t xml:space="preserve">Regional </t>
  </si>
  <si>
    <t xml:space="preserve"> EPMSC Leticia</t>
  </si>
  <si>
    <t xml:space="preserve"> EPMSC Sogamoso</t>
  </si>
  <si>
    <t xml:space="preserve"> EPMSC Tuquerres</t>
  </si>
  <si>
    <t xml:space="preserve"> EPMSC Tumaco</t>
  </si>
  <si>
    <t xml:space="preserve"> EPMSC Santa Rosa de Viterbo</t>
  </si>
  <si>
    <t xml:space="preserve"> COMEB</t>
  </si>
  <si>
    <t xml:space="preserve"> EPMSC Villavicencio</t>
  </si>
  <si>
    <t xml:space="preserve"> EPMSC Tulua</t>
  </si>
  <si>
    <t xml:space="preserve"> EC Barranquilla</t>
  </si>
  <si>
    <t xml:space="preserve"> EPMSC Riohacha</t>
  </si>
  <si>
    <t xml:space="preserve"> EPMSC Garzon</t>
  </si>
  <si>
    <t xml:space="preserve"> EPMSC La Plata</t>
  </si>
  <si>
    <t xml:space="preserve"> EPMSC Pitalito</t>
  </si>
  <si>
    <t xml:space="preserve"> EPMSC Florencia</t>
  </si>
  <si>
    <t xml:space="preserve"> EPMSC Mocoa</t>
  </si>
  <si>
    <t xml:space="preserve"> COJAM Jamundi</t>
  </si>
  <si>
    <t xml:space="preserve"> EPMSC Santa Marta</t>
  </si>
  <si>
    <t xml:space="preserve"> EPMSC Arauca</t>
  </si>
  <si>
    <t xml:space="preserve"> RM Bucaramanga</t>
  </si>
  <si>
    <t xml:space="preserve"> COCUC Cucuta</t>
  </si>
  <si>
    <t xml:space="preserve"> EC Yopal</t>
  </si>
  <si>
    <t xml:space="preserve"> EPMSC Pasto</t>
  </si>
  <si>
    <t xml:space="preserve"> EPMSC Andes</t>
  </si>
  <si>
    <t xml:space="preserve"> EPMSC Puerto Berrio</t>
  </si>
  <si>
    <t xml:space="preserve"> EPMSC Quibdo</t>
  </si>
  <si>
    <t xml:space="preserve"> EPMSC Apartado</t>
  </si>
  <si>
    <t xml:space="preserve"> RM Manizales</t>
  </si>
  <si>
    <t xml:space="preserve"> RM Armenia</t>
  </si>
  <si>
    <t xml:space="preserve"> RM Pereira</t>
  </si>
  <si>
    <t xml:space="preserve"> EPMSC Ipiales</t>
  </si>
  <si>
    <t xml:space="preserve"> EPMSC Buga</t>
  </si>
  <si>
    <t xml:space="preserve"> EPMSC Valledupar</t>
  </si>
  <si>
    <t xml:space="preserve"> COPED Pedregal</t>
  </si>
  <si>
    <t xml:space="preserve"> EPMSC Buenaventura</t>
  </si>
  <si>
    <t xml:space="preserve"> EPMSC Monteria</t>
  </si>
  <si>
    <t xml:space="preserve"> EPMSC San Andres</t>
  </si>
  <si>
    <t xml:space="preserve"> EPMSC Ocaña</t>
  </si>
  <si>
    <t xml:space="preserve"> EPMSC Caucasia</t>
  </si>
  <si>
    <t xml:space="preserve"> RM Bogota</t>
  </si>
  <si>
    <t xml:space="preserve"> EPMSC Neiva</t>
  </si>
  <si>
    <t xml:space="preserve"> RM Popayan</t>
  </si>
  <si>
    <t xml:space="preserve"> EPMSC Sincelejo</t>
  </si>
  <si>
    <t xml:space="preserve"> COIBA Ibague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</si>
</sst>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&quot;/&quot;m&quot;/&quot;yyyy"/>
    <numFmt numFmtId="165" formatCode="m/d/yyyy\ h:mm:ss"/>
    <numFmt numFmtId="166" formatCode="_(0_);_(\-0;?;_(@_)"/>
    <numFmt numFmtId="167" formatCode="0.0%"/>
    <numFmt numFmtId="168" formatCode="#;\-#;?;@"/>
    <numFmt numFmtId="169" formatCode="d&quot;-&quot;mmm&quot;-&quot;yyyy"/>
    <numFmt numFmtId="170" formatCode="d/m/yyyy"/>
  </numFmts>
  <fonts count="80">
    <font>
      <sz val="10"/>
      <color rgb="FF000000"/>
      <name val="Arial"/>
    </font>
    <font>
      <sz val="8"/>
      <name val="Droid Serif"/>
    </font>
    <font>
      <sz val="9"/>
      <name val="Droid Serif"/>
    </font>
    <font>
      <sz val="34"/>
      <color rgb="FF134F5C"/>
      <name val="Georgia"/>
      <family val="1"/>
    </font>
    <font>
      <b/>
      <sz val="33"/>
      <color rgb="FF134F5C"/>
      <name val="Georgia"/>
      <family val="1"/>
    </font>
    <font>
      <sz val="11"/>
      <color rgb="FF000000"/>
      <name val="Inconsolata"/>
    </font>
    <font>
      <sz val="10"/>
      <name val="Arial"/>
      <family val="2"/>
    </font>
    <font>
      <b/>
      <sz val="6"/>
      <color rgb="FF134F5C"/>
      <name val="Verdana"/>
      <family val="2"/>
    </font>
    <font>
      <b/>
      <sz val="17"/>
      <color rgb="FF134F5C"/>
      <name val="Arial"/>
      <family val="2"/>
    </font>
    <font>
      <sz val="10"/>
      <color rgb="FFFFFFFF"/>
      <name val="Arial"/>
      <family val="2"/>
    </font>
    <font>
      <sz val="9"/>
      <color rgb="FF0C343D"/>
      <name val="Droid Serif"/>
    </font>
    <font>
      <b/>
      <sz val="12"/>
      <color rgb="FF0C343D"/>
      <name val="Droid Serif"/>
    </font>
    <font>
      <b/>
      <sz val="9"/>
      <name val="Droid Serif"/>
    </font>
    <font>
      <sz val="8"/>
      <name val="Cambria"/>
      <family val="1"/>
    </font>
    <font>
      <b/>
      <sz val="14"/>
      <color rgb="FF0C343D"/>
      <name val="Droid Serif"/>
    </font>
    <font>
      <b/>
      <sz val="10"/>
      <color rgb="FFFFFFFF"/>
      <name val="Cambria"/>
      <family val="1"/>
    </font>
    <font>
      <sz val="11"/>
      <color rgb="FFFFFFFF"/>
      <name val="Cambria"/>
      <family val="1"/>
    </font>
    <font>
      <sz val="10"/>
      <name val="Cambria"/>
      <family val="1"/>
    </font>
    <font>
      <b/>
      <sz val="12"/>
      <color rgb="FFFFFFFF"/>
      <name val="Droid Serif"/>
    </font>
    <font>
      <sz val="11"/>
      <color rgb="FFFFFFFF"/>
      <name val="Droid Serif"/>
    </font>
    <font>
      <sz val="10"/>
      <color rgb="FFFFFFFF"/>
      <name val="Cambria"/>
      <family val="1"/>
    </font>
    <font>
      <sz val="9"/>
      <color rgb="FFFFFFFF"/>
      <name val="Cambria"/>
      <family val="1"/>
    </font>
    <font>
      <b/>
      <sz val="11"/>
      <color rgb="FFFFFFFF"/>
      <name val="Cambria"/>
      <family val="1"/>
    </font>
    <font>
      <sz val="6"/>
      <color rgb="FF000000"/>
      <name val="Cambria"/>
      <family val="1"/>
    </font>
    <font>
      <sz val="6"/>
      <name val="Cambria"/>
      <family val="1"/>
    </font>
    <font>
      <sz val="8"/>
      <color rgb="FFFFFFFF"/>
      <name val="Cambria"/>
      <family val="1"/>
    </font>
    <font>
      <sz val="7"/>
      <color rgb="FFFFFFFF"/>
      <name val="Cambria"/>
      <family val="1"/>
    </font>
    <font>
      <b/>
      <sz val="8"/>
      <color rgb="FFFFFFFF"/>
      <name val="Cambria"/>
      <family val="1"/>
    </font>
    <font>
      <sz val="6"/>
      <color rgb="FFFFFFFF"/>
      <name val="Cambria"/>
      <family val="1"/>
    </font>
    <font>
      <sz val="9"/>
      <color rgb="FFFFFFFF"/>
      <name val="Droid Serif"/>
    </font>
    <font>
      <sz val="10"/>
      <name val="Droid Serif"/>
    </font>
    <font>
      <b/>
      <sz val="11"/>
      <name val="Droid Serif"/>
    </font>
    <font>
      <b/>
      <sz val="10"/>
      <name val="Droid Serif"/>
    </font>
    <font>
      <sz val="6"/>
      <color rgb="FFFFFFFF"/>
      <name val="Droid Serif"/>
    </font>
    <font>
      <sz val="24"/>
      <color rgb="FF134F5C"/>
      <name val="Georgia"/>
      <family val="1"/>
    </font>
    <font>
      <b/>
      <sz val="24"/>
      <color rgb="FF134F5C"/>
      <name val="Georgia"/>
      <family val="1"/>
    </font>
    <font>
      <b/>
      <sz val="16"/>
      <color rgb="FF134F5C"/>
      <name val="Arial"/>
      <family val="2"/>
    </font>
    <font>
      <sz val="7"/>
      <name val="Arial"/>
      <family val="2"/>
    </font>
    <font>
      <b/>
      <sz val="18"/>
      <color rgb="FF0C343D"/>
      <name val="Droid Serif"/>
    </font>
    <font>
      <b/>
      <sz val="7"/>
      <color rgb="FF0C343D"/>
      <name val="Droid Serif"/>
    </font>
    <font>
      <b/>
      <sz val="9"/>
      <color rgb="FF0C343D"/>
      <name val="Droid Serif"/>
    </font>
    <font>
      <b/>
      <sz val="8"/>
      <color rgb="FF0C343D"/>
      <name val="Droid Serif"/>
    </font>
    <font>
      <sz val="10"/>
      <name val="Droid Serif"/>
    </font>
    <font>
      <sz val="8"/>
      <color rgb="FF1C4587"/>
      <name val="Cambria"/>
      <family val="1"/>
    </font>
    <font>
      <b/>
      <sz val="8"/>
      <color rgb="FF1C4587"/>
      <name val="Cambria"/>
      <family val="1"/>
    </font>
    <font>
      <b/>
      <sz val="8"/>
      <name val="Droid Serif"/>
    </font>
    <font>
      <sz val="11"/>
      <name val="Droid Serif"/>
    </font>
    <font>
      <sz val="8"/>
      <name val="Georgia"/>
      <family val="1"/>
    </font>
    <font>
      <b/>
      <sz val="8"/>
      <color rgb="FF073763"/>
      <name val="Cambria"/>
      <family val="1"/>
    </font>
    <font>
      <sz val="10"/>
      <name val="Arial"/>
      <family val="2"/>
    </font>
    <font>
      <sz val="12"/>
      <color rgb="FF0C343D"/>
      <name val="Droid Serif"/>
    </font>
    <font>
      <sz val="8"/>
      <color rgb="FF4C1130"/>
      <name val="Cambria"/>
      <family val="1"/>
    </font>
    <font>
      <b/>
      <sz val="8"/>
      <color rgb="FF4C1130"/>
      <name val="Cambria"/>
      <family val="1"/>
    </font>
    <font>
      <b/>
      <sz val="7"/>
      <color rgb="FFFFFFFF"/>
      <name val="Droid Serif"/>
    </font>
    <font>
      <sz val="10"/>
      <color rgb="FFFFFFFF"/>
      <name val="Cambria"/>
      <family val="1"/>
    </font>
    <font>
      <b/>
      <sz val="9"/>
      <color rgb="FFFFFFFF"/>
      <name val="Droid Serif"/>
    </font>
    <font>
      <b/>
      <sz val="8"/>
      <color rgb="FFFFFFFF"/>
      <name val="Droid Serif"/>
    </font>
    <font>
      <b/>
      <sz val="10"/>
      <color rgb="FF0C343D"/>
      <name val="Droid Serif"/>
    </font>
    <font>
      <b/>
      <sz val="10"/>
      <name val="Arial"/>
      <family val="2"/>
    </font>
    <font>
      <b/>
      <sz val="10"/>
      <name val="Droid Serif"/>
    </font>
    <font>
      <sz val="12"/>
      <color rgb="FF134F5C"/>
      <name val="Droid Serif"/>
    </font>
    <font>
      <b/>
      <sz val="8"/>
      <color rgb="FF274E13"/>
      <name val="Cambria"/>
      <family val="1"/>
    </font>
    <font>
      <sz val="7"/>
      <color rgb="FF0C343D"/>
      <name val="Droid Serif"/>
    </font>
    <font>
      <b/>
      <sz val="7"/>
      <name val="Droid Serif"/>
    </font>
    <font>
      <b/>
      <sz val="9"/>
      <color rgb="FF000000"/>
      <name val="Droid Serif"/>
    </font>
    <font>
      <sz val="6"/>
      <name val="Arial"/>
      <family val="2"/>
    </font>
    <font>
      <sz val="10"/>
      <color rgb="FFFFFFFF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FFFF"/>
      <name val="Cambria"/>
      <family val="1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rgb="FF134F5C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  <font>
      <sz val="9"/>
      <color theme="0"/>
      <name val="Droid Serif"/>
    </font>
  </fonts>
  <fills count="50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76A5AF"/>
        <bgColor rgb="FF76A5AF"/>
      </patternFill>
    </fill>
    <fill>
      <patternFill patternType="solid">
        <fgColor rgb="FF9FC5E8"/>
        <bgColor rgb="FF9FC5E8"/>
      </patternFill>
    </fill>
    <fill>
      <patternFill patternType="solid">
        <fgColor rgb="FF3D85C6"/>
        <bgColor rgb="FF3D85C6"/>
      </patternFill>
    </fill>
    <fill>
      <patternFill patternType="solid">
        <fgColor rgb="FF0C61AE"/>
        <bgColor rgb="FF0C61AE"/>
      </patternFill>
    </fill>
    <fill>
      <patternFill patternType="solid">
        <fgColor rgb="FF0B5394"/>
        <bgColor rgb="FF0B5394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  <fill>
      <patternFill patternType="solid">
        <fgColor rgb="FFD5A6BD"/>
        <bgColor rgb="FFD5A6BD"/>
      </patternFill>
    </fill>
    <fill>
      <patternFill patternType="solid">
        <fgColor rgb="FFC27BA0"/>
        <bgColor rgb="FFC27BA0"/>
      </patternFill>
    </fill>
    <fill>
      <patternFill patternType="solid">
        <fgColor rgb="FF741B47"/>
        <bgColor rgb="FF741B47"/>
      </patternFill>
    </fill>
    <fill>
      <patternFill patternType="solid">
        <fgColor rgb="FFA64D79"/>
        <bgColor rgb="FFA64D79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6AA84F"/>
        <bgColor rgb="FF6AA84F"/>
      </patternFill>
    </fill>
    <fill>
      <patternFill patternType="solid">
        <fgColor rgb="FF274E13"/>
        <bgColor rgb="FF274E13"/>
      </patternFill>
    </fill>
    <fill>
      <patternFill patternType="solid">
        <fgColor rgb="FF38761D"/>
        <bgColor rgb="FF38761D"/>
      </patternFill>
    </fill>
    <fill>
      <patternFill patternType="solid">
        <fgColor rgb="FF783F04"/>
        <bgColor rgb="FF783F04"/>
      </patternFill>
    </fill>
    <fill>
      <patternFill patternType="solid">
        <fgColor rgb="FFB7E1CD"/>
        <bgColor rgb="FFB7E1CD"/>
      </patternFill>
    </fill>
    <fill>
      <patternFill patternType="solid">
        <fgColor rgb="FF99CCFF"/>
        <bgColor rgb="FF99CCFF"/>
      </patternFill>
    </fill>
    <fill>
      <patternFill patternType="solid">
        <fgColor rgb="FF005FB3"/>
        <bgColor rgb="FF005FB3"/>
      </patternFill>
    </fill>
    <fill>
      <patternFill patternType="solid">
        <fgColor rgb="FFF2EBDF"/>
        <bgColor rgb="FFF2EBDF"/>
      </patternFill>
    </fill>
    <fill>
      <patternFill patternType="solid">
        <fgColor rgb="FF004C5A"/>
        <bgColor rgb="FF004C5A"/>
      </patternFill>
    </fill>
    <fill>
      <patternFill patternType="solid">
        <fgColor rgb="FF351C75"/>
        <bgColor rgb="FF351C7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499984740745262"/>
        <bgColor rgb="FF9FC5E8"/>
      </patternFill>
    </fill>
    <fill>
      <patternFill patternType="solid">
        <fgColor theme="0"/>
        <bgColor rgb="FFC9DAF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rgb="FFEFEFEF"/>
      </patternFill>
    </fill>
    <fill>
      <patternFill patternType="solid">
        <fgColor theme="6" tint="0.79998168889431442"/>
        <bgColor rgb="FFEFEFEF"/>
      </patternFill>
    </fill>
    <fill>
      <patternFill patternType="solid">
        <fgColor theme="5" tint="0.79998168889431442"/>
        <bgColor rgb="FFEFEFEF"/>
      </patternFill>
    </fill>
    <fill>
      <patternFill patternType="solid">
        <fgColor theme="7" tint="0.79998168889431442"/>
        <bgColor rgb="FFEFEFEF"/>
      </patternFill>
    </fill>
    <fill>
      <patternFill patternType="solid">
        <fgColor theme="8" tint="0.79998168889431442"/>
        <bgColor rgb="FFEFEFEF"/>
      </patternFill>
    </fill>
    <fill>
      <patternFill patternType="solid">
        <fgColor theme="9" tint="0.79998168889431442"/>
        <bgColor rgb="FFEFEFEF"/>
      </patternFill>
    </fill>
    <fill>
      <patternFill patternType="solid">
        <fgColor theme="0"/>
        <bgColor indexed="64"/>
      </patternFill>
    </fill>
  </fills>
  <borders count="156">
    <border>
      <left/>
      <right/>
      <top/>
      <bottom/>
      <diagonal/>
    </border>
    <border>
      <left/>
      <right/>
      <top/>
      <bottom style="thin">
        <color rgb="FF45818E"/>
      </bottom>
      <diagonal/>
    </border>
    <border>
      <left/>
      <right/>
      <top/>
      <bottom style="thin">
        <color rgb="FF0C343D"/>
      </bottom>
      <diagonal/>
    </border>
    <border>
      <left style="thin">
        <color rgb="FF3D85C6"/>
      </left>
      <right/>
      <top style="thin">
        <color rgb="FF3D85C6"/>
      </top>
      <bottom/>
      <diagonal/>
    </border>
    <border>
      <left/>
      <right style="thin">
        <color rgb="FF3D85C6"/>
      </right>
      <top style="thin">
        <color rgb="FF3D85C6"/>
      </top>
      <bottom/>
      <diagonal/>
    </border>
    <border>
      <left style="thin">
        <color rgb="FF3C78D8"/>
      </left>
      <right/>
      <top style="thin">
        <color rgb="FF3C78D8"/>
      </top>
      <bottom style="thin">
        <color rgb="FF3C78D8"/>
      </bottom>
      <diagonal/>
    </border>
    <border>
      <left/>
      <right/>
      <top style="thin">
        <color rgb="FF3C78D8"/>
      </top>
      <bottom style="thin">
        <color rgb="FF3C78D8"/>
      </bottom>
      <diagonal/>
    </border>
    <border>
      <left/>
      <right style="thin">
        <color rgb="FF3C78D8"/>
      </right>
      <top style="thin">
        <color rgb="FF3C78D8"/>
      </top>
      <bottom style="thin">
        <color rgb="FF3C78D8"/>
      </bottom>
      <diagonal/>
    </border>
    <border>
      <left style="thin">
        <color rgb="FF3C78D8"/>
      </left>
      <right/>
      <top style="thin">
        <color rgb="FF3C78D8"/>
      </top>
      <bottom/>
      <diagonal/>
    </border>
    <border>
      <left/>
      <right/>
      <top style="thin">
        <color rgb="FF3C78D8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3C78D8"/>
      </top>
      <bottom style="thin">
        <color rgb="FFCFE2F3"/>
      </bottom>
      <diagonal/>
    </border>
    <border>
      <left/>
      <right style="thin">
        <color rgb="FF3C78D8"/>
      </right>
      <top style="thin">
        <color rgb="FF3C78D8"/>
      </top>
      <bottom/>
      <diagonal/>
    </border>
    <border>
      <left style="thin">
        <color rgb="FF3C78D8"/>
      </left>
      <right/>
      <top/>
      <bottom/>
      <diagonal/>
    </border>
    <border>
      <left style="thin">
        <color rgb="FFCFE2F3"/>
      </left>
      <right/>
      <top style="thin">
        <color rgb="FFCFE2F3"/>
      </top>
      <bottom style="thin">
        <color rgb="FFCFE2F3"/>
      </bottom>
      <diagonal/>
    </border>
    <border>
      <left/>
      <right/>
      <top style="thin">
        <color rgb="FFCFE2F3"/>
      </top>
      <bottom style="thin">
        <color rgb="FFCFE2F3"/>
      </bottom>
      <diagonal/>
    </border>
    <border>
      <left style="thin">
        <color rgb="FFCFE2F3"/>
      </left>
      <right/>
      <top/>
      <bottom/>
      <diagonal/>
    </border>
    <border>
      <left style="thin">
        <color rgb="FFCFE2F3"/>
      </left>
      <right/>
      <top/>
      <bottom style="thin">
        <color rgb="FFCFE2F3"/>
      </bottom>
      <diagonal/>
    </border>
    <border>
      <left/>
      <right style="thin">
        <color rgb="FFCFE2F3"/>
      </right>
      <top/>
      <bottom style="thin">
        <color rgb="FFCFE2F3"/>
      </bottom>
      <diagonal/>
    </border>
    <border>
      <left/>
      <right style="thin">
        <color rgb="FFCFE2F3"/>
      </right>
      <top style="thin">
        <color rgb="FFCFE2F3"/>
      </top>
      <bottom style="thin">
        <color rgb="FFCFE2F3"/>
      </bottom>
      <diagonal/>
    </border>
    <border>
      <left style="thin">
        <color rgb="FFCFE2F3"/>
      </left>
      <right style="thin">
        <color rgb="FFCFE2F3"/>
      </right>
      <top style="thin">
        <color rgb="FFCFE2F3"/>
      </top>
      <bottom/>
      <diagonal/>
    </border>
    <border>
      <left style="thin">
        <color rgb="FFCFE2F3"/>
      </left>
      <right style="thin">
        <color rgb="FF3C78D8"/>
      </right>
      <top style="thin">
        <color rgb="FFCFE2F3"/>
      </top>
      <bottom/>
      <diagonal/>
    </border>
    <border>
      <left style="thin">
        <color rgb="FF3C78D8"/>
      </left>
      <right style="thin">
        <color rgb="FFCFE2F3"/>
      </right>
      <top style="thin">
        <color rgb="FFD9D9D9"/>
      </top>
      <bottom/>
      <diagonal/>
    </border>
    <border>
      <left style="thin">
        <color rgb="FFCFE2F3"/>
      </left>
      <right style="thin">
        <color rgb="FFCFE2F3"/>
      </right>
      <top style="thin">
        <color rgb="FFD9D9D9"/>
      </top>
      <bottom/>
      <diagonal/>
    </border>
    <border>
      <left style="thin">
        <color rgb="FFCFE2F3"/>
      </left>
      <right style="thin">
        <color rgb="FF3C78D8"/>
      </right>
      <top style="thin">
        <color rgb="FFD9D9D9"/>
      </top>
      <bottom/>
      <diagonal/>
    </border>
    <border>
      <left style="thin">
        <color rgb="FF3C78D8"/>
      </left>
      <right style="thin">
        <color rgb="FFCFE2F3"/>
      </right>
      <top/>
      <bottom style="thin">
        <color rgb="FFCFE2F3"/>
      </bottom>
      <diagonal/>
    </border>
    <border>
      <left style="thin">
        <color rgb="FFCFE2F3"/>
      </left>
      <right style="thin">
        <color rgb="FFCFE2F3"/>
      </right>
      <top style="thin">
        <color rgb="FFD9D9D9"/>
      </top>
      <bottom style="thin">
        <color rgb="FFCFE2F3"/>
      </bottom>
      <diagonal/>
    </border>
    <border>
      <left style="thin">
        <color rgb="FFCFE2F3"/>
      </left>
      <right style="thin">
        <color rgb="FFCFE2F3"/>
      </right>
      <top/>
      <bottom/>
      <diagonal/>
    </border>
    <border>
      <left style="thin">
        <color rgb="FFCFE2F3"/>
      </left>
      <right style="thin">
        <color rgb="FFCFE2F3"/>
      </right>
      <top style="thin">
        <color rgb="FFCFE2F3"/>
      </top>
      <bottom style="thin">
        <color rgb="FFCFE2F3"/>
      </bottom>
      <diagonal/>
    </border>
    <border>
      <left style="thin">
        <color rgb="FFCFE2F3"/>
      </left>
      <right style="thin">
        <color rgb="FF3C78D8"/>
      </right>
      <top/>
      <bottom style="thin">
        <color rgb="FFCFE2F3"/>
      </bottom>
      <diagonal/>
    </border>
    <border>
      <left style="thin">
        <color rgb="FF3C78D8"/>
      </left>
      <right style="thin">
        <color rgb="FFCFE2F3"/>
      </right>
      <top/>
      <bottom style="thin">
        <color rgb="FF6D9EEB"/>
      </bottom>
      <diagonal/>
    </border>
    <border>
      <left style="thin">
        <color rgb="FFCFE2F3"/>
      </left>
      <right style="thin">
        <color rgb="FFCFE2F3"/>
      </right>
      <top/>
      <bottom style="thin">
        <color rgb="FF6D9EEB"/>
      </bottom>
      <diagonal/>
    </border>
    <border>
      <left style="thin">
        <color rgb="FFCFE2F3"/>
      </left>
      <right style="thin">
        <color rgb="FF3C78D8"/>
      </right>
      <top/>
      <bottom/>
      <diagonal/>
    </border>
    <border>
      <left style="thin">
        <color rgb="FF1155CC"/>
      </left>
      <right style="thin">
        <color rgb="FF1155CC"/>
      </right>
      <top/>
      <bottom style="thin">
        <color rgb="FF6D9EEB"/>
      </bottom>
      <diagonal/>
    </border>
    <border>
      <left style="thin">
        <color rgb="FF1155CC"/>
      </left>
      <right style="thin">
        <color rgb="FF6D9EEB"/>
      </right>
      <top style="thin">
        <color rgb="FF6D9EEB"/>
      </top>
      <bottom style="thin">
        <color rgb="FF6D9EEB"/>
      </bottom>
      <diagonal/>
    </border>
    <border>
      <left style="thin">
        <color rgb="FF1155CC"/>
      </left>
      <right style="thin">
        <color rgb="FF6D9EEB"/>
      </right>
      <top/>
      <bottom style="thin">
        <color rgb="FF6D9EEB"/>
      </bottom>
      <diagonal/>
    </border>
    <border>
      <left style="thin">
        <color rgb="FF6D9EEB"/>
      </left>
      <right/>
      <top/>
      <bottom style="thin">
        <color rgb="FF6D9EEB"/>
      </bottom>
      <diagonal/>
    </border>
    <border>
      <left style="thin">
        <color rgb="FF1155CC"/>
      </left>
      <right style="thin">
        <color rgb="FF6D9EEB"/>
      </right>
      <top style="thin">
        <color rgb="FF1155CC"/>
      </top>
      <bottom style="thin">
        <color rgb="FF6D9EEB"/>
      </bottom>
      <diagonal/>
    </border>
    <border>
      <left style="thin">
        <color rgb="FF6D9EEB"/>
      </left>
      <right style="thin">
        <color rgb="FF6D9EEB"/>
      </right>
      <top style="thin">
        <color rgb="FF1155CC"/>
      </top>
      <bottom style="thin">
        <color rgb="FF6D9EEB"/>
      </bottom>
      <diagonal/>
    </border>
    <border>
      <left/>
      <right style="thin">
        <color rgb="FF6D9EEB"/>
      </right>
      <top/>
      <bottom style="thin">
        <color rgb="FF6D9EEB"/>
      </bottom>
      <diagonal/>
    </border>
    <border>
      <left style="thin">
        <color rgb="FF6D9EEB"/>
      </left>
      <right style="thin">
        <color rgb="FF1155CC"/>
      </right>
      <top/>
      <bottom style="thin">
        <color rgb="FF6D9EEB"/>
      </bottom>
      <diagonal/>
    </border>
    <border>
      <left style="thin">
        <color rgb="FF6D9EEB"/>
      </left>
      <right style="thin">
        <color rgb="FF6D9EEB"/>
      </right>
      <top/>
      <bottom style="thin">
        <color rgb="FF6D9EEB"/>
      </bottom>
      <diagonal/>
    </border>
    <border>
      <left style="thin">
        <color rgb="FF1155CC"/>
      </left>
      <right style="thin">
        <color rgb="FF1155CC"/>
      </right>
      <top style="thin">
        <color rgb="FF1155CC"/>
      </top>
      <bottom style="thin">
        <color rgb="FF6D9EEB"/>
      </bottom>
      <diagonal/>
    </border>
    <border>
      <left style="thin">
        <color rgb="FF1155CC"/>
      </left>
      <right style="thin">
        <color rgb="FF1155CC"/>
      </right>
      <top style="thin">
        <color rgb="FF6D9EEB"/>
      </top>
      <bottom style="thin">
        <color rgb="FF6D9EEB"/>
      </bottom>
      <diagonal/>
    </border>
    <border>
      <left style="thin">
        <color rgb="FF6D9EEB"/>
      </left>
      <right style="thin">
        <color rgb="FF1155CC"/>
      </right>
      <top style="thin">
        <color rgb="FF6D9EEB"/>
      </top>
      <bottom style="thin">
        <color rgb="FF6D9EEB"/>
      </bottom>
      <diagonal/>
    </border>
    <border>
      <left style="thin">
        <color rgb="FF3D85C6"/>
      </left>
      <right style="thin">
        <color rgb="FF3D85C6"/>
      </right>
      <top style="thin">
        <color rgb="FF3D85C6"/>
      </top>
      <bottom style="thin">
        <color rgb="FF3D85C6"/>
      </bottom>
      <diagonal/>
    </border>
    <border>
      <left style="thin">
        <color rgb="FF6FA8DC"/>
      </left>
      <right/>
      <top style="thin">
        <color rgb="FF6FA8DC"/>
      </top>
      <bottom style="thin">
        <color rgb="FF6FA8DC"/>
      </bottom>
      <diagonal/>
    </border>
    <border>
      <left/>
      <right/>
      <top style="thin">
        <color rgb="FF6FA8DC"/>
      </top>
      <bottom style="thin">
        <color rgb="FF6FA8DC"/>
      </bottom>
      <diagonal/>
    </border>
    <border>
      <left/>
      <right style="thin">
        <color rgb="FF6FA8DC"/>
      </right>
      <top style="thin">
        <color rgb="FF6FA8DC"/>
      </top>
      <bottom style="thin">
        <color rgb="FF6FA8DC"/>
      </bottom>
      <diagonal/>
    </border>
    <border>
      <left/>
      <right/>
      <top style="thin">
        <color rgb="FFF6B26B"/>
      </top>
      <bottom style="thin">
        <color rgb="FFF6B26B"/>
      </bottom>
      <diagonal/>
    </border>
    <border>
      <left/>
      <right style="thin">
        <color rgb="FFF6B26B"/>
      </right>
      <top style="thin">
        <color rgb="FFF6B26B"/>
      </top>
      <bottom style="thin">
        <color rgb="FFF6B26B"/>
      </bottom>
      <diagonal/>
    </border>
    <border>
      <left/>
      <right/>
      <top style="thin">
        <color rgb="FF3D85C6"/>
      </top>
      <bottom/>
      <diagonal/>
    </border>
    <border>
      <left style="thin">
        <color rgb="FF3D85C6"/>
      </left>
      <right style="thin">
        <color rgb="FF3D85C6"/>
      </right>
      <top style="thin">
        <color rgb="FF3D85C6"/>
      </top>
      <bottom/>
      <diagonal/>
    </border>
    <border>
      <left style="thin">
        <color rgb="FF3D85C6"/>
      </left>
      <right/>
      <top/>
      <bottom style="thin">
        <color rgb="FF3D85C6"/>
      </bottom>
      <diagonal/>
    </border>
    <border>
      <left/>
      <right/>
      <top/>
      <bottom style="thin">
        <color rgb="FF3D85C6"/>
      </bottom>
      <diagonal/>
    </border>
    <border>
      <left/>
      <right style="thin">
        <color rgb="FF3D85C6"/>
      </right>
      <top/>
      <bottom style="thin">
        <color rgb="FF3D85C6"/>
      </bottom>
      <diagonal/>
    </border>
    <border>
      <left style="thin">
        <color rgb="FF3C78D8"/>
      </left>
      <right style="thin">
        <color rgb="FF3C78D8"/>
      </right>
      <top style="thin">
        <color rgb="FF3C78D8"/>
      </top>
      <bottom style="thin">
        <color rgb="FF3C78D8"/>
      </bottom>
      <diagonal/>
    </border>
    <border>
      <left style="thin">
        <color rgb="FFE69138"/>
      </left>
      <right/>
      <top style="thin">
        <color rgb="FFE69138"/>
      </top>
      <bottom/>
      <diagonal/>
    </border>
    <border>
      <left/>
      <right/>
      <top style="thin">
        <color rgb="FFE69138"/>
      </top>
      <bottom/>
      <diagonal/>
    </border>
    <border>
      <left/>
      <right style="thin">
        <color rgb="FFE69138"/>
      </right>
      <top style="thin">
        <color rgb="FFE69138"/>
      </top>
      <bottom/>
      <diagonal/>
    </border>
    <border>
      <left style="thin">
        <color rgb="FFE69138"/>
      </left>
      <right/>
      <top/>
      <bottom style="thin">
        <color rgb="FFE69138"/>
      </bottom>
      <diagonal/>
    </border>
    <border>
      <left/>
      <right/>
      <top/>
      <bottom style="thin">
        <color rgb="FFE69138"/>
      </bottom>
      <diagonal/>
    </border>
    <border>
      <left/>
      <right style="thin">
        <color rgb="FFE69138"/>
      </right>
      <top/>
      <bottom style="thin">
        <color rgb="FFE69138"/>
      </bottom>
      <diagonal/>
    </border>
    <border>
      <left style="thin">
        <color rgb="FFFFFFFF"/>
      </left>
      <right/>
      <top style="thin">
        <color rgb="FF3C78D8"/>
      </top>
      <bottom style="thin">
        <color rgb="FFFFFFFF"/>
      </bottom>
      <diagonal/>
    </border>
    <border>
      <left/>
      <right/>
      <top style="thin">
        <color rgb="FF3C78D8"/>
      </top>
      <bottom style="thin">
        <color rgb="FFFFFFFF"/>
      </bottom>
      <diagonal/>
    </border>
    <border>
      <left/>
      <right style="thin">
        <color rgb="FFFFFFFF"/>
      </right>
      <top style="thin">
        <color rgb="FF3C78D8"/>
      </top>
      <bottom style="thin">
        <color rgb="FFFFFFFF"/>
      </bottom>
      <diagonal/>
    </border>
    <border>
      <left style="thin">
        <color rgb="FFCFE2F3"/>
      </left>
      <right style="thin">
        <color rgb="FFCFE2F3"/>
      </right>
      <top/>
      <bottom style="thin">
        <color rgb="FFCFE2F3"/>
      </bottom>
      <diagonal/>
    </border>
    <border>
      <left style="thin">
        <color rgb="FF6D9EEB"/>
      </left>
      <right/>
      <top style="thin">
        <color rgb="FF1155CC"/>
      </top>
      <bottom style="thin">
        <color rgb="FF6D9EEB"/>
      </bottom>
      <diagonal/>
    </border>
    <border>
      <left style="thin">
        <color rgb="FF1155CC"/>
      </left>
      <right style="thin">
        <color rgb="FF1155CC"/>
      </right>
      <top style="thin">
        <color rgb="FF6D9EEB"/>
      </top>
      <bottom/>
      <diagonal/>
    </border>
    <border>
      <left style="thin">
        <color rgb="FF1155CC"/>
      </left>
      <right style="thin">
        <color rgb="FF6D9EEB"/>
      </right>
      <top style="thin">
        <color rgb="FF6D9EEB"/>
      </top>
      <bottom/>
      <diagonal/>
    </border>
    <border>
      <left style="thin">
        <color rgb="FF6D9EEB"/>
      </left>
      <right style="thin">
        <color rgb="FF1155CC"/>
      </right>
      <top/>
      <bottom/>
      <diagonal/>
    </border>
    <border>
      <left style="thin">
        <color rgb="FF1155CC"/>
      </left>
      <right style="thin">
        <color rgb="FF1155CC"/>
      </right>
      <top/>
      <bottom/>
      <diagonal/>
    </border>
    <border>
      <left style="thin">
        <color rgb="FF1155CC"/>
      </left>
      <right style="thin">
        <color rgb="FF6D9EEB"/>
      </right>
      <top/>
      <bottom/>
      <diagonal/>
    </border>
    <border>
      <left style="thin">
        <color rgb="FF6D9EEB"/>
      </left>
      <right style="thin">
        <color rgb="FF6D9EEB"/>
      </right>
      <top/>
      <bottom/>
      <diagonal/>
    </border>
    <border>
      <left style="thin">
        <color rgb="FF6D9EEB"/>
      </left>
      <right/>
      <top/>
      <bottom/>
      <diagonal/>
    </border>
    <border>
      <left style="thin">
        <color rgb="FF1155CC"/>
      </left>
      <right style="thin">
        <color rgb="FF6D9EEB"/>
      </right>
      <top style="thin">
        <color rgb="FF1155CC"/>
      </top>
      <bottom style="thin">
        <color rgb="FF1155CC"/>
      </bottom>
      <diagonal/>
    </border>
    <border>
      <left style="thin">
        <color rgb="FF6D9EEB"/>
      </left>
      <right style="thin">
        <color rgb="FF1155CC"/>
      </right>
      <top style="thin">
        <color rgb="FF1155CC"/>
      </top>
      <bottom style="thin">
        <color rgb="FF1155CC"/>
      </bottom>
      <diagonal/>
    </border>
    <border>
      <left style="thin">
        <color rgb="FF1155CC"/>
      </left>
      <right style="thin">
        <color rgb="FF1155CC"/>
      </right>
      <top style="thin">
        <color rgb="FF1155CC"/>
      </top>
      <bottom style="thin">
        <color rgb="FF1155CC"/>
      </bottom>
      <diagonal/>
    </border>
    <border>
      <left style="thin">
        <color rgb="FF6D9EEB"/>
      </left>
      <right style="thin">
        <color rgb="FF6D9EEB"/>
      </right>
      <top style="thin">
        <color rgb="FF1155CC"/>
      </top>
      <bottom style="thin">
        <color rgb="FF1155CC"/>
      </bottom>
      <diagonal/>
    </border>
    <border>
      <left style="thin">
        <color rgb="FF6D9EEB"/>
      </left>
      <right/>
      <top style="thin">
        <color rgb="FF1155CC"/>
      </top>
      <bottom style="thin">
        <color rgb="FF1155CC"/>
      </bottom>
      <diagonal/>
    </border>
    <border>
      <left style="thin">
        <color rgb="FF1155CC"/>
      </left>
      <right/>
      <top/>
      <bottom/>
      <diagonal/>
    </border>
    <border>
      <left/>
      <right style="thin">
        <color rgb="FF3C78D8"/>
      </right>
      <top/>
      <bottom/>
      <diagonal/>
    </border>
    <border>
      <left/>
      <right/>
      <top/>
      <bottom style="thin">
        <color rgb="FF3C78D8"/>
      </bottom>
      <diagonal/>
    </border>
    <border>
      <left/>
      <right style="thin">
        <color rgb="FF3C78D8"/>
      </right>
      <top/>
      <bottom style="thin">
        <color rgb="FF3C78D8"/>
      </bottom>
      <diagonal/>
    </border>
    <border>
      <left/>
      <right style="thin">
        <color rgb="FF1155CC"/>
      </right>
      <top/>
      <bottom/>
      <diagonal/>
    </border>
    <border>
      <left/>
      <right style="thin">
        <color rgb="FFCFE2F3"/>
      </right>
      <top style="thin">
        <color rgb="FF3C78D8"/>
      </top>
      <bottom style="thin">
        <color rgb="FFCFE2F3"/>
      </bottom>
      <diagonal/>
    </border>
    <border>
      <left/>
      <right style="thin">
        <color rgb="FF3C78D8"/>
      </right>
      <top style="thin">
        <color rgb="FF3C78D8"/>
      </top>
      <bottom style="thin">
        <color rgb="FFCFE2F3"/>
      </bottom>
      <diagonal/>
    </border>
    <border>
      <left style="thin">
        <color rgb="FF1155CC"/>
      </left>
      <right/>
      <top style="thin">
        <color rgb="FF3D85C6"/>
      </top>
      <bottom style="thin">
        <color rgb="FF3D85C6"/>
      </bottom>
      <diagonal/>
    </border>
    <border>
      <left/>
      <right style="thin">
        <color rgb="FF3D85C6"/>
      </right>
      <top style="thin">
        <color rgb="FF3D85C6"/>
      </top>
      <bottom style="thin">
        <color rgb="FF3D85C6"/>
      </bottom>
      <diagonal/>
    </border>
    <border>
      <left/>
      <right style="thin">
        <color rgb="FF3C78D8"/>
      </right>
      <top/>
      <bottom style="thin">
        <color rgb="FFCFE2F3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/>
      <diagonal/>
    </border>
    <border>
      <left/>
      <right/>
      <top/>
      <bottom style="thin">
        <color rgb="FFCFE2F3"/>
      </bottom>
      <diagonal/>
    </border>
    <border>
      <left/>
      <right style="thin">
        <color rgb="FFCFE2F3"/>
      </right>
      <top/>
      <bottom/>
      <diagonal/>
    </border>
    <border>
      <left/>
      <right style="thin">
        <color rgb="FFD9D9D9"/>
      </right>
      <top/>
      <bottom/>
      <diagonal/>
    </border>
    <border>
      <left style="thin">
        <color rgb="FF3C78D8"/>
      </left>
      <right style="thin">
        <color rgb="FF1155CC"/>
      </right>
      <top/>
      <bottom/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1155CC"/>
      </left>
      <right/>
      <top style="thin">
        <color rgb="FF3C78D8"/>
      </top>
      <bottom/>
      <diagonal/>
    </border>
    <border>
      <left/>
      <right style="thin">
        <color rgb="FFC9DAF8"/>
      </right>
      <top style="thin">
        <color rgb="FF3C78D8"/>
      </top>
      <bottom/>
      <diagonal/>
    </border>
    <border>
      <left/>
      <right/>
      <top/>
      <bottom style="thin">
        <color rgb="FFD9D9D9"/>
      </bottom>
      <diagonal/>
    </border>
    <border>
      <left style="thin">
        <color rgb="FF6D9EEB"/>
      </left>
      <right style="thin">
        <color rgb="FF6D9EEB"/>
      </right>
      <top style="thin">
        <color rgb="FF3C78D8"/>
      </top>
      <bottom style="thin">
        <color rgb="FF6D9EEB"/>
      </bottom>
      <diagonal/>
    </border>
    <border>
      <left style="thin">
        <color rgb="FF6D9EEB"/>
      </left>
      <right/>
      <top style="thin">
        <color rgb="FF3C78D8"/>
      </top>
      <bottom style="thin">
        <color rgb="FF6D9EEB"/>
      </bottom>
      <diagonal/>
    </border>
    <border>
      <left style="thin">
        <color rgb="FF3C78D8"/>
      </left>
      <right style="thin">
        <color rgb="FF1155CC"/>
      </right>
      <top style="thin">
        <color rgb="FF3C78D8"/>
      </top>
      <bottom style="thin">
        <color rgb="FF6D9EEB"/>
      </bottom>
      <diagonal/>
    </border>
    <border>
      <left/>
      <right style="thin">
        <color rgb="FF1155CC"/>
      </right>
      <top/>
      <bottom style="thin">
        <color rgb="FF6D9EEB"/>
      </bottom>
      <diagonal/>
    </border>
    <border>
      <left style="thin">
        <color rgb="FF134F5C"/>
      </left>
      <right/>
      <top style="thin">
        <color rgb="FF134F5C"/>
      </top>
      <bottom style="thin">
        <color rgb="FF134F5C"/>
      </bottom>
      <diagonal/>
    </border>
    <border>
      <left/>
      <right/>
      <top style="thin">
        <color rgb="FF134F5C"/>
      </top>
      <bottom style="thin">
        <color rgb="FF134F5C"/>
      </bottom>
      <diagonal/>
    </border>
    <border>
      <left style="thin">
        <color rgb="FF1155CC"/>
      </left>
      <right/>
      <top/>
      <bottom style="thin">
        <color rgb="FF3C78D8"/>
      </bottom>
      <diagonal/>
    </border>
    <border>
      <left/>
      <right style="thin">
        <color rgb="FFC9DAF8"/>
      </right>
      <top/>
      <bottom style="thin">
        <color rgb="FF3C78D8"/>
      </bottom>
      <diagonal/>
    </border>
    <border>
      <left style="thin">
        <color rgb="FF6D9EEB"/>
      </left>
      <right style="thin">
        <color rgb="FF6D9EEB"/>
      </right>
      <top style="thin">
        <color rgb="FF6D9EEB"/>
      </top>
      <bottom style="thin">
        <color rgb="FF3C78D8"/>
      </bottom>
      <diagonal/>
    </border>
    <border>
      <left style="thin">
        <color rgb="FF6D9EEB"/>
      </left>
      <right/>
      <top style="thin">
        <color rgb="FF6D9EEB"/>
      </top>
      <bottom style="thin">
        <color rgb="FF3C78D8"/>
      </bottom>
      <diagonal/>
    </border>
    <border>
      <left style="thin">
        <color rgb="FF3C78D8"/>
      </left>
      <right style="thin">
        <color rgb="FF1155CC"/>
      </right>
      <top style="thin">
        <color rgb="FF6D9EEB"/>
      </top>
      <bottom style="thin">
        <color rgb="FF3C78D8"/>
      </bottom>
      <diagonal/>
    </border>
    <border>
      <left style="thin">
        <color rgb="FF6D9EEB"/>
      </left>
      <right style="thin">
        <color rgb="FF6D9EEB"/>
      </right>
      <top style="thin">
        <color rgb="FF3C78D8"/>
      </top>
      <bottom style="thin">
        <color rgb="FF3C78D8"/>
      </bottom>
      <diagonal/>
    </border>
    <border>
      <left style="thin">
        <color rgb="FF6D9EEB"/>
      </left>
      <right/>
      <top style="thin">
        <color rgb="FF3C78D8"/>
      </top>
      <bottom style="thin">
        <color rgb="FF3C78D8"/>
      </bottom>
      <diagonal/>
    </border>
    <border>
      <left style="thin">
        <color rgb="FF3C78D8"/>
      </left>
      <right style="thin">
        <color rgb="FF1155CC"/>
      </right>
      <top style="thin">
        <color rgb="FF3C78D8"/>
      </top>
      <bottom style="thin">
        <color rgb="FF3C78D8"/>
      </bottom>
      <diagonal/>
    </border>
    <border>
      <left/>
      <right style="thin">
        <color rgb="FF6D9EEB"/>
      </right>
      <top/>
      <bottom style="thin">
        <color rgb="FF1155CC"/>
      </bottom>
      <diagonal/>
    </border>
    <border>
      <left/>
      <right style="thin">
        <color rgb="FF1155CC"/>
      </right>
      <top/>
      <bottom style="thin">
        <color rgb="FF1155CC"/>
      </bottom>
      <diagonal/>
    </border>
    <border>
      <left style="thin">
        <color rgb="FF1155CC"/>
      </left>
      <right/>
      <top/>
      <bottom style="thin">
        <color rgb="FF1155CC"/>
      </bottom>
      <diagonal/>
    </border>
    <border>
      <left/>
      <right/>
      <top/>
      <bottom style="thin">
        <color rgb="FF1155CC"/>
      </bottom>
      <diagonal/>
    </border>
    <border>
      <left/>
      <right/>
      <top style="thin">
        <color rgb="FF3C78D8"/>
      </top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6D9EEB"/>
      </right>
      <top/>
      <bottom/>
      <diagonal/>
    </border>
    <border>
      <left style="thin">
        <color rgb="FF1155CC"/>
      </left>
      <right style="thin">
        <color rgb="FF1155CC"/>
      </right>
      <top/>
      <bottom style="thin">
        <color rgb="FF1155CC"/>
      </bottom>
      <diagonal/>
    </border>
    <border>
      <left/>
      <right style="thin">
        <color rgb="FF134F5C"/>
      </right>
      <top style="thin">
        <color rgb="FF134F5C"/>
      </top>
      <bottom style="thin">
        <color rgb="FF134F5C"/>
      </bottom>
      <diagonal/>
    </border>
    <border>
      <left/>
      <right style="thin">
        <color rgb="FF3C78D8"/>
      </right>
      <top style="thin">
        <color rgb="FF3C78D8"/>
      </top>
      <bottom style="thin">
        <color rgb="FFD9D9D9"/>
      </bottom>
      <diagonal/>
    </border>
    <border>
      <left style="thin">
        <color rgb="FF3C78D8"/>
      </left>
      <right/>
      <top/>
      <bottom style="thin">
        <color rgb="FF3C78D8"/>
      </bottom>
      <diagonal/>
    </border>
    <border>
      <left style="thin">
        <color rgb="FFCFE2F3"/>
      </left>
      <right/>
      <top/>
      <bottom style="thin">
        <color rgb="FFB4A7D6"/>
      </bottom>
      <diagonal/>
    </border>
    <border>
      <left/>
      <right/>
      <top/>
      <bottom style="thin">
        <color rgb="FFB4A7D6"/>
      </bottom>
      <diagonal/>
    </border>
    <border>
      <left/>
      <right style="thin">
        <color rgb="FFCFE2F3"/>
      </right>
      <top/>
      <bottom style="thin">
        <color rgb="FFB4A7D6"/>
      </bottom>
      <diagonal/>
    </border>
    <border>
      <left/>
      <right style="thin">
        <color rgb="FFCFE2F3"/>
      </right>
      <top/>
      <bottom style="thin">
        <color rgb="FF6D9EEB"/>
      </bottom>
      <diagonal/>
    </border>
    <border>
      <left/>
      <right style="thin">
        <color rgb="FFCFE2F3"/>
      </right>
      <top/>
      <bottom style="thin">
        <color rgb="FFD9D9D9"/>
      </bottom>
      <diagonal/>
    </border>
    <border>
      <left style="thin">
        <color rgb="FFCFE2F3"/>
      </left>
      <right style="thin">
        <color rgb="FFCFE2F3"/>
      </right>
      <top/>
      <bottom style="thin">
        <color rgb="FFB4A7D6"/>
      </bottom>
      <diagonal/>
    </border>
    <border>
      <left/>
      <right style="thin">
        <color rgb="FFCFE2F3"/>
      </right>
      <top/>
      <bottom style="thin">
        <color rgb="FF674EA7"/>
      </bottom>
      <diagonal/>
    </border>
    <border>
      <left/>
      <right style="thin">
        <color rgb="FFCFE2F3"/>
      </right>
      <top style="thin">
        <color rgb="FFCFE2F3"/>
      </top>
      <bottom style="thin">
        <color rgb="FF674EA7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theme="8" tint="-0.499984740745262"/>
      </top>
      <bottom style="thin">
        <color theme="0"/>
      </bottom>
      <diagonal/>
    </border>
    <border>
      <left style="thin">
        <color theme="0"/>
      </left>
      <right style="thin">
        <color theme="8" tint="-0.499984740745262"/>
      </right>
      <top style="thin">
        <color theme="8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8" tint="-0.499984740745262"/>
      </bottom>
      <diagonal/>
    </border>
    <border>
      <left style="thin">
        <color theme="0"/>
      </left>
      <right style="thin">
        <color theme="8" tint="-0.499984740745262"/>
      </right>
      <top style="thin">
        <color theme="0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0"/>
      </right>
      <top style="thin">
        <color theme="8" tint="-0.499984740745262"/>
      </top>
      <bottom style="thin">
        <color theme="0"/>
      </bottom>
      <diagonal/>
    </border>
    <border>
      <left style="thin">
        <color theme="8" tint="-0.499984740745262"/>
      </left>
      <right style="thin">
        <color theme="0"/>
      </right>
      <top style="thin">
        <color theme="0"/>
      </top>
      <bottom style="thin">
        <color theme="8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8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8" tint="-0.499984740745262"/>
      </right>
      <top style="thin">
        <color theme="0"/>
      </top>
      <bottom/>
      <diagonal/>
    </border>
    <border>
      <left style="thin">
        <color theme="8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8" tint="-0.499984740745262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8" tint="-0.499984740745262"/>
      </bottom>
      <diagonal/>
    </border>
    <border>
      <left style="thin">
        <color theme="0"/>
      </left>
      <right/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0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0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0"/>
      </right>
      <top style="thin">
        <color theme="8" tint="-0.499984740745262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</borders>
  <cellStyleXfs count="2">
    <xf numFmtId="0" fontId="0" fillId="0" borderId="0"/>
    <xf numFmtId="9" fontId="72" fillId="0" borderId="0" applyFont="0" applyFill="0" applyBorder="0" applyAlignment="0" applyProtection="0"/>
  </cellStyleXfs>
  <cellXfs count="520">
    <xf numFmtId="0" fontId="0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0" fontId="2" fillId="3" borderId="2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164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13" fillId="0" borderId="0" xfId="0" applyFont="1" applyAlignment="1"/>
    <xf numFmtId="0" fontId="14" fillId="4" borderId="9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wrapText="1"/>
    </xf>
    <xf numFmtId="0" fontId="17" fillId="4" borderId="14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20" fillId="0" borderId="0" xfId="0" applyFont="1" applyAlignment="1">
      <alignment wrapText="1"/>
    </xf>
    <xf numFmtId="166" fontId="13" fillId="0" borderId="0" xfId="0" applyNumberFormat="1" applyFont="1" applyAlignment="1"/>
    <xf numFmtId="0" fontId="23" fillId="4" borderId="0" xfId="0" applyFont="1" applyFill="1" applyAlignment="1">
      <alignment wrapText="1"/>
    </xf>
    <xf numFmtId="0" fontId="24" fillId="4" borderId="0" xfId="0" applyFont="1" applyFill="1" applyAlignment="1">
      <alignment wrapText="1"/>
    </xf>
    <xf numFmtId="0" fontId="21" fillId="7" borderId="23" xfId="0" applyFont="1" applyFill="1" applyBorder="1" applyAlignment="1">
      <alignment horizontal="left" vertical="center" wrapText="1"/>
    </xf>
    <xf numFmtId="0" fontId="24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9" fillId="7" borderId="27" xfId="0" applyFont="1" applyFill="1" applyBorder="1" applyAlignment="1">
      <alignment horizontal="left"/>
    </xf>
    <xf numFmtId="0" fontId="29" fillId="7" borderId="28" xfId="0" applyFont="1" applyFill="1" applyBorder="1" applyAlignment="1">
      <alignment horizontal="center"/>
    </xf>
    <xf numFmtId="0" fontId="16" fillId="7" borderId="29" xfId="0" applyFont="1" applyFill="1" applyBorder="1" applyAlignment="1">
      <alignment horizontal="center"/>
    </xf>
    <xf numFmtId="0" fontId="16" fillId="7" borderId="30" xfId="0" applyFont="1" applyFill="1" applyBorder="1" applyAlignment="1">
      <alignment horizontal="center"/>
    </xf>
    <xf numFmtId="0" fontId="21" fillId="7" borderId="31" xfId="0" applyFont="1" applyFill="1" applyBorder="1" applyAlignment="1">
      <alignment horizontal="left" vertical="center" wrapText="1"/>
    </xf>
    <xf numFmtId="0" fontId="28" fillId="0" borderId="0" xfId="0" applyFont="1" applyAlignment="1">
      <alignment wrapText="1"/>
    </xf>
    <xf numFmtId="166" fontId="1" fillId="0" borderId="0" xfId="0" applyNumberFormat="1" applyFont="1" applyAlignment="1"/>
    <xf numFmtId="166" fontId="2" fillId="8" borderId="35" xfId="0" applyNumberFormat="1" applyFont="1" applyFill="1" applyBorder="1" applyAlignment="1">
      <alignment horizontal="right"/>
    </xf>
    <xf numFmtId="0" fontId="2" fillId="0" borderId="36" xfId="0" applyFont="1" applyBorder="1" applyAlignment="1"/>
    <xf numFmtId="0" fontId="2" fillId="0" borderId="37" xfId="0" applyFont="1" applyBorder="1" applyAlignment="1"/>
    <xf numFmtId="0" fontId="2" fillId="0" borderId="38" xfId="0" applyFont="1" applyBorder="1" applyAlignment="1"/>
    <xf numFmtId="0" fontId="30" fillId="0" borderId="39" xfId="0" applyFont="1" applyBorder="1" applyAlignment="1">
      <alignment horizontal="right"/>
    </xf>
    <xf numFmtId="0" fontId="30" fillId="0" borderId="40" xfId="0" applyFont="1" applyBorder="1" applyAlignment="1">
      <alignment horizontal="right"/>
    </xf>
    <xf numFmtId="0" fontId="30" fillId="0" borderId="41" xfId="0" applyFont="1" applyBorder="1" applyAlignment="1">
      <alignment horizontal="right"/>
    </xf>
    <xf numFmtId="0" fontId="30" fillId="0" borderId="42" xfId="0" applyFont="1" applyBorder="1" applyAlignment="1">
      <alignment horizontal="right"/>
    </xf>
    <xf numFmtId="0" fontId="30" fillId="0" borderId="37" xfId="0" applyFont="1" applyBorder="1" applyAlignment="1">
      <alignment horizontal="right"/>
    </xf>
    <xf numFmtId="0" fontId="30" fillId="0" borderId="43" xfId="0" applyFont="1" applyBorder="1" applyAlignment="1">
      <alignment horizontal="right"/>
    </xf>
    <xf numFmtId="0" fontId="31" fillId="0" borderId="35" xfId="0" applyFont="1" applyBorder="1" applyAlignment="1">
      <alignment horizontal="right"/>
    </xf>
    <xf numFmtId="0" fontId="31" fillId="0" borderId="0" xfId="0" applyFont="1" applyAlignment="1">
      <alignment horizontal="right"/>
    </xf>
    <xf numFmtId="167" fontId="2" fillId="0" borderId="42" xfId="0" applyNumberFormat="1" applyFont="1" applyBorder="1" applyAlignment="1">
      <alignment horizontal="right"/>
    </xf>
    <xf numFmtId="0" fontId="30" fillId="0" borderId="0" xfId="0" applyFont="1" applyAlignment="1"/>
    <xf numFmtId="0" fontId="30" fillId="0" borderId="35" xfId="0" applyFont="1" applyBorder="1" applyAlignment="1">
      <alignment horizontal="right"/>
    </xf>
    <xf numFmtId="0" fontId="30" fillId="0" borderId="38" xfId="0" applyFont="1" applyBorder="1" applyAlignment="1">
      <alignment horizontal="right"/>
    </xf>
    <xf numFmtId="0" fontId="32" fillId="0" borderId="44" xfId="0" applyFont="1" applyBorder="1" applyAlignment="1">
      <alignment horizontal="right"/>
    </xf>
    <xf numFmtId="0" fontId="33" fillId="0" borderId="0" xfId="0" applyFont="1" applyAlignment="1"/>
    <xf numFmtId="166" fontId="2" fillId="8" borderId="45" xfId="0" applyNumberFormat="1" applyFont="1" applyFill="1" applyBorder="1" applyAlignment="1">
      <alignment horizontal="right"/>
    </xf>
    <xf numFmtId="0" fontId="30" fillId="9" borderId="46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/>
    <xf numFmtId="0" fontId="31" fillId="0" borderId="0" xfId="0" applyFont="1" applyAlignment="1"/>
    <xf numFmtId="9" fontId="30" fillId="0" borderId="0" xfId="0" applyNumberFormat="1" applyFont="1" applyAlignment="1"/>
    <xf numFmtId="0" fontId="37" fillId="0" borderId="0" xfId="0" applyFont="1" applyAlignment="1">
      <alignment horizontal="right" wrapText="1"/>
    </xf>
    <xf numFmtId="0" fontId="37" fillId="0" borderId="0" xfId="0" applyFont="1" applyAlignment="1">
      <alignment horizontal="right"/>
    </xf>
    <xf numFmtId="0" fontId="10" fillId="3" borderId="47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7" fillId="0" borderId="0" xfId="0" applyFont="1" applyAlignment="1"/>
    <xf numFmtId="0" fontId="10" fillId="3" borderId="58" xfId="0" applyFont="1" applyFill="1" applyBorder="1" applyAlignment="1">
      <alignment horizontal="center" vertical="center"/>
    </xf>
    <xf numFmtId="165" fontId="12" fillId="0" borderId="58" xfId="0" applyNumberFormat="1" applyFont="1" applyBorder="1" applyAlignment="1">
      <alignment horizontal="center" vertical="center" wrapText="1"/>
    </xf>
    <xf numFmtId="0" fontId="11" fillId="10" borderId="49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2" fillId="0" borderId="0" xfId="0" applyFont="1" applyAlignment="1"/>
    <xf numFmtId="0" fontId="43" fillId="4" borderId="9" xfId="0" applyFont="1" applyFill="1" applyBorder="1" applyAlignment="1">
      <alignment vertical="top"/>
    </xf>
    <xf numFmtId="0" fontId="17" fillId="4" borderId="9" xfId="0" applyFont="1" applyFill="1" applyBorder="1" applyAlignment="1">
      <alignment wrapText="1"/>
    </xf>
    <xf numFmtId="0" fontId="44" fillId="4" borderId="14" xfId="0" applyFont="1" applyFill="1" applyBorder="1" applyAlignment="1">
      <alignment horizontal="right" vertical="top"/>
    </xf>
    <xf numFmtId="0" fontId="17" fillId="4" borderId="0" xfId="0" applyFont="1" applyFill="1" applyAlignment="1">
      <alignment wrapText="1"/>
    </xf>
    <xf numFmtId="0" fontId="29" fillId="7" borderId="27" xfId="0" applyFont="1" applyFill="1" applyBorder="1" applyAlignment="1">
      <alignment horizontal="right"/>
    </xf>
    <xf numFmtId="0" fontId="17" fillId="0" borderId="0" xfId="0" applyFont="1" applyAlignment="1">
      <alignment wrapText="1"/>
    </xf>
    <xf numFmtId="0" fontId="2" fillId="0" borderId="42" xfId="0" applyFont="1" applyBorder="1" applyAlignment="1">
      <alignment horizontal="center"/>
    </xf>
    <xf numFmtId="0" fontId="1" fillId="9" borderId="35" xfId="0" applyFont="1" applyFill="1" applyBorder="1" applyAlignment="1">
      <alignment horizontal="right"/>
    </xf>
    <xf numFmtId="0" fontId="1" fillId="0" borderId="37" xfId="0" applyFont="1" applyBorder="1" applyAlignment="1">
      <alignment horizontal="right"/>
    </xf>
    <xf numFmtId="0" fontId="1" fillId="0" borderId="42" xfId="0" applyFont="1" applyBorder="1" applyAlignment="1">
      <alignment horizontal="right"/>
    </xf>
    <xf numFmtId="0" fontId="1" fillId="0" borderId="43" xfId="0" applyFont="1" applyBorder="1" applyAlignment="1">
      <alignment horizontal="right"/>
    </xf>
    <xf numFmtId="0" fontId="45" fillId="0" borderId="42" xfId="0" applyFont="1" applyBorder="1" applyAlignment="1">
      <alignment horizontal="right"/>
    </xf>
    <xf numFmtId="0" fontId="12" fillId="0" borderId="35" xfId="0" applyFont="1" applyBorder="1" applyAlignment="1">
      <alignment horizontal="right"/>
    </xf>
    <xf numFmtId="10" fontId="1" fillId="0" borderId="42" xfId="0" applyNumberFormat="1" applyFont="1" applyBorder="1" applyAlignment="1">
      <alignment horizontal="right"/>
    </xf>
    <xf numFmtId="0" fontId="1" fillId="0" borderId="35" xfId="0" applyFont="1" applyBorder="1" applyAlignment="1">
      <alignment horizontal="right"/>
    </xf>
    <xf numFmtId="0" fontId="1" fillId="0" borderId="39" xfId="0" applyFont="1" applyBorder="1" applyAlignment="1">
      <alignment horizontal="right"/>
    </xf>
    <xf numFmtId="0" fontId="1" fillId="0" borderId="40" xfId="0" applyFont="1" applyBorder="1" applyAlignment="1">
      <alignment horizontal="right"/>
    </xf>
    <xf numFmtId="0" fontId="1" fillId="0" borderId="69" xfId="0" applyFont="1" applyBorder="1" applyAlignment="1">
      <alignment horizontal="right"/>
    </xf>
    <xf numFmtId="0" fontId="45" fillId="0" borderId="44" xfId="0" applyFont="1" applyBorder="1" applyAlignment="1">
      <alignment horizontal="right"/>
    </xf>
    <xf numFmtId="0" fontId="46" fillId="0" borderId="0" xfId="0" applyFont="1" applyAlignment="1"/>
    <xf numFmtId="0" fontId="1" fillId="0" borderId="38" xfId="0" applyFont="1" applyBorder="1" applyAlignment="1">
      <alignment horizontal="right"/>
    </xf>
    <xf numFmtId="0" fontId="45" fillId="0" borderId="35" xfId="0" applyFont="1" applyBorder="1" applyAlignment="1">
      <alignment horizontal="right"/>
    </xf>
    <xf numFmtId="166" fontId="2" fillId="0" borderId="70" xfId="0" applyNumberFormat="1" applyFont="1" applyBorder="1" applyAlignment="1">
      <alignment horizontal="right"/>
    </xf>
    <xf numFmtId="0" fontId="12" fillId="0" borderId="71" xfId="0" applyFont="1" applyBorder="1" applyAlignment="1">
      <alignment horizontal="right"/>
    </xf>
    <xf numFmtId="0" fontId="2" fillId="0" borderId="72" xfId="0" applyFont="1" applyBorder="1" applyAlignment="1">
      <alignment horizontal="center"/>
    </xf>
    <xf numFmtId="0" fontId="12" fillId="0" borderId="73" xfId="0" applyFont="1" applyBorder="1" applyAlignment="1">
      <alignment horizontal="right"/>
    </xf>
    <xf numFmtId="0" fontId="12" fillId="0" borderId="74" xfId="0" applyFont="1" applyBorder="1" applyAlignment="1">
      <alignment horizontal="right"/>
    </xf>
    <xf numFmtId="0" fontId="12" fillId="0" borderId="72" xfId="0" applyFont="1" applyBorder="1" applyAlignment="1">
      <alignment horizontal="right"/>
    </xf>
    <xf numFmtId="0" fontId="12" fillId="0" borderId="75" xfId="0" applyFont="1" applyBorder="1" applyAlignment="1">
      <alignment horizontal="right"/>
    </xf>
    <xf numFmtId="0" fontId="31" fillId="0" borderId="73" xfId="0" applyFont="1" applyBorder="1" applyAlignment="1">
      <alignment horizontal="right"/>
    </xf>
    <xf numFmtId="0" fontId="30" fillId="0" borderId="74" xfId="0" applyFont="1" applyBorder="1" applyAlignment="1">
      <alignment horizontal="right"/>
    </xf>
    <xf numFmtId="10" fontId="2" fillId="0" borderId="72" xfId="0" applyNumberFormat="1" applyFont="1" applyBorder="1" applyAlignment="1">
      <alignment horizontal="right"/>
    </xf>
    <xf numFmtId="0" fontId="30" fillId="0" borderId="73" xfId="0" applyFont="1" applyBorder="1" applyAlignment="1">
      <alignment horizontal="right"/>
    </xf>
    <xf numFmtId="0" fontId="30" fillId="0" borderId="75" xfId="0" applyFont="1" applyBorder="1" applyAlignment="1">
      <alignment horizontal="right"/>
    </xf>
    <xf numFmtId="0" fontId="30" fillId="0" borderId="76" xfId="0" applyFont="1" applyBorder="1" applyAlignment="1">
      <alignment horizontal="right"/>
    </xf>
    <xf numFmtId="166" fontId="2" fillId="0" borderId="0" xfId="0" applyNumberFormat="1" applyFont="1" applyAlignment="1">
      <alignment horizontal="right"/>
    </xf>
    <xf numFmtId="0" fontId="12" fillId="0" borderId="77" xfId="0" applyFont="1" applyBorder="1" applyAlignment="1">
      <alignment horizontal="right"/>
    </xf>
    <xf numFmtId="0" fontId="12" fillId="0" borderId="78" xfId="0" applyFont="1" applyBorder="1" applyAlignment="1">
      <alignment horizontal="center"/>
    </xf>
    <xf numFmtId="0" fontId="45" fillId="10" borderId="79" xfId="0" applyFont="1" applyFill="1" applyBorder="1" applyAlignment="1">
      <alignment horizontal="right"/>
    </xf>
    <xf numFmtId="0" fontId="45" fillId="10" borderId="77" xfId="0" applyFont="1" applyFill="1" applyBorder="1" applyAlignment="1">
      <alignment horizontal="right"/>
    </xf>
    <xf numFmtId="0" fontId="45" fillId="10" borderId="78" xfId="0" applyFont="1" applyFill="1" applyBorder="1" applyAlignment="1">
      <alignment horizontal="right"/>
    </xf>
    <xf numFmtId="0" fontId="45" fillId="10" borderId="80" xfId="0" applyFont="1" applyFill="1" applyBorder="1" applyAlignment="1">
      <alignment horizontal="right"/>
    </xf>
    <xf numFmtId="0" fontId="32" fillId="4" borderId="79" xfId="0" applyFont="1" applyFill="1" applyBorder="1" applyAlignment="1">
      <alignment horizontal="right"/>
    </xf>
    <xf numFmtId="10" fontId="45" fillId="10" borderId="78" xfId="0" applyNumberFormat="1" applyFont="1" applyFill="1" applyBorder="1" applyAlignment="1">
      <alignment horizontal="right"/>
    </xf>
    <xf numFmtId="0" fontId="1" fillId="10" borderId="79" xfId="0" applyFont="1" applyFill="1" applyBorder="1" applyAlignment="1">
      <alignment horizontal="right"/>
    </xf>
    <xf numFmtId="0" fontId="45" fillId="10" borderId="81" xfId="0" applyFont="1" applyFill="1" applyBorder="1" applyAlignment="1">
      <alignment horizontal="right"/>
    </xf>
    <xf numFmtId="0" fontId="12" fillId="10" borderId="79" xfId="0" applyFont="1" applyFill="1" applyBorder="1" applyAlignment="1">
      <alignment horizontal="right"/>
    </xf>
    <xf numFmtId="166" fontId="6" fillId="0" borderId="0" xfId="0" applyNumberFormat="1" applyFont="1" applyAlignment="1">
      <alignment wrapText="1"/>
    </xf>
    <xf numFmtId="0" fontId="47" fillId="0" borderId="0" xfId="0" applyFont="1" applyAlignment="1">
      <alignment vertical="top" wrapText="1"/>
    </xf>
    <xf numFmtId="9" fontId="6" fillId="0" borderId="0" xfId="0" applyNumberFormat="1" applyFont="1" applyAlignment="1">
      <alignment wrapText="1"/>
    </xf>
    <xf numFmtId="0" fontId="48" fillId="13" borderId="86" xfId="0" applyFont="1" applyFill="1" applyBorder="1" applyAlignment="1">
      <alignment horizontal="right" vertical="top"/>
    </xf>
    <xf numFmtId="0" fontId="49" fillId="0" borderId="83" xfId="0" applyFont="1" applyBorder="1" applyAlignment="1">
      <alignment wrapText="1"/>
    </xf>
    <xf numFmtId="0" fontId="50" fillId="14" borderId="9" xfId="0" applyFont="1" applyFill="1" applyBorder="1" applyAlignment="1">
      <alignment horizontal="center" wrapText="1"/>
    </xf>
    <xf numFmtId="0" fontId="49" fillId="14" borderId="13" xfId="0" applyFont="1" applyFill="1" applyBorder="1" applyAlignment="1">
      <alignment wrapText="1"/>
    </xf>
    <xf numFmtId="0" fontId="49" fillId="14" borderId="87" xfId="0" applyFont="1" applyFill="1" applyBorder="1" applyAlignment="1">
      <alignment wrapText="1"/>
    </xf>
    <xf numFmtId="0" fontId="51" fillId="14" borderId="13" xfId="0" applyFont="1" applyFill="1" applyBorder="1" applyAlignment="1">
      <alignment vertical="top"/>
    </xf>
    <xf numFmtId="0" fontId="49" fillId="14" borderId="9" xfId="0" applyFont="1" applyFill="1" applyBorder="1" applyAlignment="1">
      <alignment wrapText="1"/>
    </xf>
    <xf numFmtId="9" fontId="49" fillId="14" borderId="13" xfId="0" applyNumberFormat="1" applyFont="1" applyFill="1" applyBorder="1" applyAlignment="1">
      <alignment wrapText="1"/>
    </xf>
    <xf numFmtId="0" fontId="49" fillId="14" borderId="9" xfId="0" applyFont="1" applyFill="1" applyBorder="1" applyAlignment="1">
      <alignment wrapText="1"/>
    </xf>
    <xf numFmtId="0" fontId="52" fillId="14" borderId="88" xfId="0" applyFont="1" applyFill="1" applyBorder="1" applyAlignment="1">
      <alignment horizontal="right" vertical="top"/>
    </xf>
    <xf numFmtId="0" fontId="49" fillId="0" borderId="91" xfId="0" applyFont="1" applyBorder="1" applyAlignment="1">
      <alignment wrapText="1"/>
    </xf>
    <xf numFmtId="0" fontId="49" fillId="14" borderId="94" xfId="0" applyFont="1" applyFill="1" applyBorder="1" applyAlignment="1">
      <alignment wrapText="1"/>
    </xf>
    <xf numFmtId="0" fontId="49" fillId="14" borderId="94" xfId="0" applyFont="1" applyFill="1" applyBorder="1" applyAlignment="1">
      <alignment wrapText="1"/>
    </xf>
    <xf numFmtId="0" fontId="55" fillId="13" borderId="82" xfId="0" applyFont="1" applyFill="1" applyBorder="1" applyAlignment="1">
      <alignment wrapText="1"/>
    </xf>
    <xf numFmtId="0" fontId="56" fillId="1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25" fillId="7" borderId="95" xfId="0" applyFont="1" applyFill="1" applyBorder="1" applyAlignment="1">
      <alignment horizontal="center" vertical="center" wrapText="1"/>
    </xf>
    <xf numFmtId="0" fontId="25" fillId="7" borderId="0" xfId="0" applyFont="1" applyFill="1" applyAlignment="1">
      <alignment horizontal="center" vertical="center" wrapText="1"/>
    </xf>
    <xf numFmtId="0" fontId="57" fillId="0" borderId="96" xfId="0" applyFont="1" applyBorder="1" applyAlignment="1">
      <alignment horizontal="right" wrapText="1"/>
    </xf>
    <xf numFmtId="166" fontId="29" fillId="16" borderId="27" xfId="0" applyNumberFormat="1" applyFont="1" applyFill="1" applyBorder="1" applyAlignment="1">
      <alignment horizontal="left"/>
    </xf>
    <xf numFmtId="0" fontId="29" fillId="16" borderId="20" xfId="0" applyFont="1" applyFill="1" applyBorder="1" applyAlignment="1">
      <alignment horizontal="center"/>
    </xf>
    <xf numFmtId="0" fontId="29" fillId="16" borderId="93" xfId="0" applyFont="1" applyFill="1" applyBorder="1" applyAlignment="1">
      <alignment horizontal="center"/>
    </xf>
    <xf numFmtId="0" fontId="16" fillId="16" borderId="20" xfId="0" applyFont="1" applyFill="1" applyBorder="1" applyAlignment="1">
      <alignment horizontal="center"/>
    </xf>
    <xf numFmtId="9" fontId="16" fillId="16" borderId="20" xfId="0" applyNumberFormat="1" applyFont="1" applyFill="1" applyBorder="1" applyAlignment="1">
      <alignment horizontal="center"/>
    </xf>
    <xf numFmtId="0" fontId="25" fillId="7" borderId="100" xfId="0" applyFont="1" applyFill="1" applyBorder="1" applyAlignment="1">
      <alignment horizontal="center" vertical="center" wrapText="1"/>
    </xf>
    <xf numFmtId="0" fontId="45" fillId="0" borderId="101" xfId="0" applyFont="1" applyBorder="1" applyAlignment="1">
      <alignment wrapText="1"/>
    </xf>
    <xf numFmtId="0" fontId="45" fillId="0" borderId="102" xfId="0" applyFont="1" applyBorder="1" applyAlignment="1">
      <alignment wrapText="1"/>
    </xf>
    <xf numFmtId="0" fontId="12" fillId="2" borderId="103" xfId="0" applyFont="1" applyFill="1" applyBorder="1" applyAlignment="1">
      <alignment wrapText="1"/>
    </xf>
    <xf numFmtId="0" fontId="2" fillId="2" borderId="41" xfId="0" applyFont="1" applyFill="1" applyBorder="1" applyAlignment="1"/>
    <xf numFmtId="0" fontId="2" fillId="2" borderId="104" xfId="0" applyFont="1" applyFill="1" applyBorder="1" applyAlignment="1">
      <alignment horizontal="center"/>
    </xf>
    <xf numFmtId="0" fontId="1" fillId="9" borderId="104" xfId="0" applyFont="1" applyFill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1" fillId="0" borderId="104" xfId="0" applyFont="1" applyBorder="1" applyAlignment="1">
      <alignment horizontal="right"/>
    </xf>
    <xf numFmtId="0" fontId="45" fillId="0" borderId="104" xfId="0" applyFont="1" applyBorder="1" applyAlignment="1">
      <alignment horizontal="right"/>
    </xf>
    <xf numFmtId="0" fontId="12" fillId="0" borderId="104" xfId="0" applyFont="1" applyBorder="1" applyAlignment="1">
      <alignment horizontal="right"/>
    </xf>
    <xf numFmtId="0" fontId="33" fillId="0" borderId="86" xfId="0" applyFont="1" applyBorder="1" applyAlignment="1"/>
    <xf numFmtId="167" fontId="1" fillId="18" borderId="104" xfId="0" applyNumberFormat="1" applyFont="1" applyFill="1" applyBorder="1" applyAlignment="1">
      <alignment horizontal="right"/>
    </xf>
    <xf numFmtId="164" fontId="39" fillId="0" borderId="85" xfId="0" applyNumberFormat="1" applyFont="1" applyBorder="1" applyAlignment="1">
      <alignment horizontal="right"/>
    </xf>
    <xf numFmtId="0" fontId="6" fillId="0" borderId="0" xfId="0" applyFont="1" applyAlignment="1"/>
    <xf numFmtId="0" fontId="25" fillId="7" borderId="84" xfId="0" applyFont="1" applyFill="1" applyBorder="1" applyAlignment="1">
      <alignment horizontal="center" vertical="center" wrapText="1"/>
    </xf>
    <xf numFmtId="0" fontId="45" fillId="0" borderId="109" xfId="0" applyFont="1" applyBorder="1" applyAlignment="1">
      <alignment wrapText="1"/>
    </xf>
    <xf numFmtId="0" fontId="45" fillId="0" borderId="110" xfId="0" applyFont="1" applyBorder="1" applyAlignment="1">
      <alignment wrapText="1"/>
    </xf>
    <xf numFmtId="0" fontId="12" fillId="2" borderId="111" xfId="0" applyFont="1" applyFill="1" applyBorder="1" applyAlignment="1">
      <alignment wrapText="1"/>
    </xf>
    <xf numFmtId="0" fontId="2" fillId="19" borderId="41" xfId="0" applyFont="1" applyFill="1" applyBorder="1" applyAlignment="1"/>
    <xf numFmtId="0" fontId="2" fillId="19" borderId="104" xfId="0" applyFont="1" applyFill="1" applyBorder="1" applyAlignment="1">
      <alignment horizontal="center"/>
    </xf>
    <xf numFmtId="0" fontId="45" fillId="0" borderId="104" xfId="0" applyFont="1" applyBorder="1" applyAlignment="1">
      <alignment horizontal="right"/>
    </xf>
    <xf numFmtId="0" fontId="57" fillId="0" borderId="5" xfId="0" applyFont="1" applyBorder="1" applyAlignment="1">
      <alignment horizontal="right" wrapText="1"/>
    </xf>
    <xf numFmtId="0" fontId="12" fillId="2" borderId="112" xfId="0" applyFont="1" applyFill="1" applyBorder="1" applyAlignment="1">
      <alignment wrapText="1"/>
    </xf>
    <xf numFmtId="0" fontId="12" fillId="2" borderId="113" xfId="0" applyFont="1" applyFill="1" applyBorder="1" applyAlignment="1">
      <alignment wrapText="1"/>
    </xf>
    <xf numFmtId="0" fontId="32" fillId="20" borderId="114" xfId="0" applyFont="1" applyFill="1" applyBorder="1" applyAlignment="1">
      <alignment wrapText="1"/>
    </xf>
    <xf numFmtId="0" fontId="2" fillId="11" borderId="41" xfId="0" applyFont="1" applyFill="1" applyBorder="1" applyAlignment="1"/>
    <xf numFmtId="0" fontId="2" fillId="11" borderId="104" xfId="0" applyFont="1" applyFill="1" applyBorder="1" applyAlignment="1">
      <alignment horizontal="center"/>
    </xf>
    <xf numFmtId="0" fontId="2" fillId="21" borderId="41" xfId="0" applyFont="1" applyFill="1" applyBorder="1" applyAlignment="1"/>
    <xf numFmtId="0" fontId="2" fillId="21" borderId="104" xfId="0" applyFont="1" applyFill="1" applyBorder="1" applyAlignment="1">
      <alignment horizontal="center"/>
    </xf>
    <xf numFmtId="0" fontId="2" fillId="22" borderId="41" xfId="0" applyFont="1" applyFill="1" applyBorder="1" applyAlignment="1"/>
    <xf numFmtId="0" fontId="2" fillId="22" borderId="104" xfId="0" applyFont="1" applyFill="1" applyBorder="1" applyAlignment="1">
      <alignment horizontal="center"/>
    </xf>
    <xf numFmtId="0" fontId="2" fillId="23" borderId="41" xfId="0" applyFont="1" applyFill="1" applyBorder="1" applyAlignment="1"/>
    <xf numFmtId="0" fontId="2" fillId="23" borderId="104" xfId="0" applyFont="1" applyFill="1" applyBorder="1" applyAlignment="1">
      <alignment horizontal="center"/>
    </xf>
    <xf numFmtId="164" fontId="39" fillId="0" borderId="83" xfId="0" applyNumberFormat="1" applyFont="1" applyBorder="1" applyAlignment="1">
      <alignment horizontal="right"/>
    </xf>
    <xf numFmtId="166" fontId="49" fillId="0" borderId="73" xfId="0" applyNumberFormat="1" applyFont="1" applyBorder="1" applyAlignment="1">
      <alignment wrapText="1"/>
    </xf>
    <xf numFmtId="0" fontId="49" fillId="0" borderId="115" xfId="0" applyFont="1" applyBorder="1" applyAlignment="1">
      <alignment wrapText="1"/>
    </xf>
    <xf numFmtId="0" fontId="49" fillId="0" borderId="116" xfId="0" applyFont="1" applyBorder="1" applyAlignment="1">
      <alignment wrapText="1"/>
    </xf>
    <xf numFmtId="0" fontId="58" fillId="0" borderId="116" xfId="0" applyFont="1" applyBorder="1" applyAlignment="1">
      <alignment wrapText="1"/>
    </xf>
    <xf numFmtId="0" fontId="49" fillId="0" borderId="86" xfId="0" applyFont="1" applyBorder="1" applyAlignment="1"/>
    <xf numFmtId="10" fontId="49" fillId="0" borderId="116" xfId="0" applyNumberFormat="1" applyFont="1" applyBorder="1" applyAlignment="1">
      <alignment wrapText="1"/>
    </xf>
    <xf numFmtId="0" fontId="49" fillId="0" borderId="0" xfId="0" applyFont="1" applyAlignment="1"/>
    <xf numFmtId="0" fontId="49" fillId="0" borderId="9" xfId="0" applyFont="1" applyBorder="1" applyAlignment="1">
      <alignment wrapText="1"/>
    </xf>
    <xf numFmtId="166" fontId="49" fillId="0" borderId="86" xfId="0" applyNumberFormat="1" applyFont="1" applyBorder="1" applyAlignment="1">
      <alignment wrapText="1"/>
    </xf>
    <xf numFmtId="0" fontId="12" fillId="0" borderId="115" xfId="0" applyFont="1" applyBorder="1" applyAlignment="1">
      <alignment horizontal="right"/>
    </xf>
    <xf numFmtId="0" fontId="12" fillId="0" borderId="116" xfId="0" applyFont="1" applyBorder="1" applyAlignment="1">
      <alignment horizontal="center"/>
    </xf>
    <xf numFmtId="0" fontId="45" fillId="10" borderId="116" xfId="0" applyFont="1" applyFill="1" applyBorder="1" applyAlignment="1">
      <alignment horizontal="right"/>
    </xf>
    <xf numFmtId="0" fontId="45" fillId="10" borderId="115" xfId="0" applyFont="1" applyFill="1" applyBorder="1" applyAlignment="1">
      <alignment horizontal="right"/>
    </xf>
    <xf numFmtId="0" fontId="59" fillId="4" borderId="116" xfId="0" applyFont="1" applyFill="1" applyBorder="1" applyAlignment="1">
      <alignment horizontal="right"/>
    </xf>
    <xf numFmtId="10" fontId="45" fillId="10" borderId="116" xfId="0" applyNumberFormat="1" applyFont="1" applyFill="1" applyBorder="1" applyAlignment="1">
      <alignment horizontal="right"/>
    </xf>
    <xf numFmtId="0" fontId="49" fillId="0" borderId="0" xfId="0" applyFont="1" applyAlignment="1">
      <alignment wrapText="1"/>
    </xf>
    <xf numFmtId="0" fontId="6" fillId="0" borderId="117" xfId="0" applyFont="1" applyBorder="1" applyAlignment="1">
      <alignment wrapText="1"/>
    </xf>
    <xf numFmtId="0" fontId="6" fillId="0" borderId="118" xfId="0" applyFont="1" applyBorder="1" applyAlignment="1">
      <alignment wrapText="1"/>
    </xf>
    <xf numFmtId="164" fontId="6" fillId="0" borderId="0" xfId="0" applyNumberFormat="1" applyFont="1" applyAlignment="1">
      <alignment wrapText="1"/>
    </xf>
    <xf numFmtId="10" fontId="6" fillId="0" borderId="0" xfId="0" applyNumberFormat="1" applyFont="1" applyAlignment="1">
      <alignment wrapText="1"/>
    </xf>
    <xf numFmtId="0" fontId="60" fillId="18" borderId="9" xfId="0" applyFont="1" applyFill="1" applyBorder="1" applyAlignment="1">
      <alignment horizontal="center"/>
    </xf>
    <xf numFmtId="0" fontId="49" fillId="18" borderId="13" xfId="0" applyFont="1" applyFill="1" applyBorder="1" applyAlignment="1">
      <alignment wrapText="1"/>
    </xf>
    <xf numFmtId="0" fontId="49" fillId="18" borderId="87" xfId="0" applyFont="1" applyFill="1" applyBorder="1" applyAlignment="1">
      <alignment wrapText="1"/>
    </xf>
    <xf numFmtId="0" fontId="49" fillId="18" borderId="9" xfId="0" applyFont="1" applyFill="1" applyBorder="1" applyAlignment="1">
      <alignment wrapText="1"/>
    </xf>
    <xf numFmtId="9" fontId="61" fillId="18" borderId="13" xfId="0" applyNumberFormat="1" applyFont="1" applyFill="1" applyBorder="1" applyAlignment="1">
      <alignment horizontal="right" vertical="top"/>
    </xf>
    <xf numFmtId="0" fontId="49" fillId="18" borderId="119" xfId="0" applyFont="1" applyFill="1" applyBorder="1" applyAlignment="1">
      <alignment wrapText="1"/>
    </xf>
    <xf numFmtId="0" fontId="49" fillId="18" borderId="9" xfId="0" applyFont="1" applyFill="1" applyBorder="1" applyAlignment="1">
      <alignment wrapText="1"/>
    </xf>
    <xf numFmtId="0" fontId="61" fillId="18" borderId="9" xfId="0" applyFont="1" applyFill="1" applyBorder="1" applyAlignment="1">
      <alignment horizontal="right" vertical="top"/>
    </xf>
    <xf numFmtId="0" fontId="49" fillId="18" borderId="14" xfId="0" applyFont="1" applyFill="1" applyBorder="1" applyAlignment="1">
      <alignment wrapText="1"/>
    </xf>
    <xf numFmtId="0" fontId="49" fillId="0" borderId="85" xfId="0" applyFont="1" applyBorder="1" applyAlignment="1">
      <alignment wrapText="1"/>
    </xf>
    <xf numFmtId="0" fontId="49" fillId="18" borderId="94" xfId="0" applyFont="1" applyFill="1" applyBorder="1" applyAlignment="1">
      <alignment wrapText="1"/>
    </xf>
    <xf numFmtId="0" fontId="49" fillId="18" borderId="95" xfId="0" applyFont="1" applyFill="1" applyBorder="1" applyAlignment="1">
      <alignment wrapText="1"/>
    </xf>
    <xf numFmtId="0" fontId="49" fillId="18" borderId="0" xfId="0" applyFont="1" applyFill="1" applyAlignment="1">
      <alignment wrapText="1"/>
    </xf>
    <xf numFmtId="0" fontId="49" fillId="18" borderId="0" xfId="0" applyFont="1" applyFill="1" applyAlignment="1">
      <alignment wrapText="1"/>
    </xf>
    <xf numFmtId="166" fontId="29" fillId="25" borderId="27" xfId="0" applyNumberFormat="1" applyFont="1" applyFill="1" applyBorder="1" applyAlignment="1">
      <alignment horizontal="left"/>
    </xf>
    <xf numFmtId="169" fontId="29" fillId="25" borderId="20" xfId="0" applyNumberFormat="1" applyFont="1" applyFill="1" applyBorder="1" applyAlignment="1">
      <alignment horizontal="center"/>
    </xf>
    <xf numFmtId="0" fontId="16" fillId="25" borderId="20" xfId="0" applyFont="1" applyFill="1" applyBorder="1" applyAlignment="1">
      <alignment horizontal="center"/>
    </xf>
    <xf numFmtId="10" fontId="16" fillId="25" borderId="20" xfId="0" applyNumberFormat="1" applyFont="1" applyFill="1" applyBorder="1" applyAlignment="1">
      <alignment horizontal="center"/>
    </xf>
    <xf numFmtId="9" fontId="16" fillId="25" borderId="20" xfId="0" applyNumberFormat="1" applyFont="1" applyFill="1" applyBorder="1" applyAlignment="1">
      <alignment horizontal="center"/>
    </xf>
    <xf numFmtId="0" fontId="20" fillId="25" borderId="20" xfId="0" applyFont="1" applyFill="1" applyBorder="1" applyAlignment="1">
      <alignment horizontal="center"/>
    </xf>
    <xf numFmtId="164" fontId="2" fillId="0" borderId="104" xfId="0" applyNumberFormat="1" applyFont="1" applyBorder="1" applyAlignment="1">
      <alignment horizontal="left"/>
    </xf>
    <xf numFmtId="0" fontId="2" fillId="0" borderId="104" xfId="0" applyFont="1" applyBorder="1" applyAlignment="1">
      <alignment horizontal="center"/>
    </xf>
    <xf numFmtId="0" fontId="49" fillId="0" borderId="86" xfId="0" applyFont="1" applyBorder="1" applyAlignment="1">
      <alignment wrapText="1"/>
    </xf>
    <xf numFmtId="167" fontId="1" fillId="28" borderId="104" xfId="0" applyNumberFormat="1" applyFont="1" applyFill="1" applyBorder="1" applyAlignment="1">
      <alignment horizontal="right"/>
    </xf>
    <xf numFmtId="0" fontId="49" fillId="0" borderId="83" xfId="0" applyFont="1" applyBorder="1" applyAlignment="1">
      <alignment wrapText="1"/>
    </xf>
    <xf numFmtId="164" fontId="62" fillId="0" borderId="85" xfId="0" applyNumberFormat="1" applyFont="1" applyBorder="1" applyAlignment="1">
      <alignment horizontal="right"/>
    </xf>
    <xf numFmtId="164" fontId="49" fillId="0" borderId="0" xfId="0" applyNumberFormat="1" applyFont="1" applyAlignment="1">
      <alignment wrapText="1"/>
    </xf>
    <xf numFmtId="164" fontId="49" fillId="0" borderId="86" xfId="0" applyNumberFormat="1" applyFont="1" applyBorder="1" applyAlignment="1">
      <alignment wrapText="1"/>
    </xf>
    <xf numFmtId="0" fontId="1" fillId="12" borderId="104" xfId="0" applyFont="1" applyFill="1" applyBorder="1" applyAlignment="1">
      <alignment horizontal="right"/>
    </xf>
    <xf numFmtId="0" fontId="49" fillId="0" borderId="104" xfId="0" applyFont="1" applyBorder="1" applyAlignment="1">
      <alignment wrapText="1"/>
    </xf>
    <xf numFmtId="0" fontId="49" fillId="0" borderId="41" xfId="0" applyFont="1" applyBorder="1" applyAlignment="1">
      <alignment wrapText="1"/>
    </xf>
    <xf numFmtId="0" fontId="58" fillId="0" borderId="104" xfId="0" applyFont="1" applyBorder="1" applyAlignment="1">
      <alignment wrapText="1"/>
    </xf>
    <xf numFmtId="167" fontId="49" fillId="0" borderId="104" xfId="0" applyNumberFormat="1" applyFont="1" applyBorder="1" applyAlignment="1">
      <alignment wrapText="1"/>
    </xf>
    <xf numFmtId="164" fontId="49" fillId="0" borderId="115" xfId="0" applyNumberFormat="1" applyFont="1" applyBorder="1" applyAlignment="1">
      <alignment wrapText="1"/>
    </xf>
    <xf numFmtId="0" fontId="49" fillId="0" borderId="0" xfId="0" applyFont="1" applyAlignment="1">
      <alignment wrapText="1"/>
    </xf>
    <xf numFmtId="164" fontId="49" fillId="0" borderId="118" xfId="0" applyNumberFormat="1" applyFont="1" applyBorder="1" applyAlignment="1">
      <alignment wrapText="1"/>
    </xf>
    <xf numFmtId="166" fontId="49" fillId="0" borderId="104" xfId="0" applyNumberFormat="1" applyFont="1" applyBorder="1" applyAlignment="1">
      <alignment wrapText="1"/>
    </xf>
    <xf numFmtId="164" fontId="12" fillId="0" borderId="116" xfId="0" applyNumberFormat="1" applyFont="1" applyBorder="1" applyAlignment="1">
      <alignment horizontal="right"/>
    </xf>
    <xf numFmtId="0" fontId="58" fillId="0" borderId="86" xfId="0" applyFont="1" applyBorder="1" applyAlignment="1">
      <alignment wrapText="1"/>
    </xf>
    <xf numFmtId="10" fontId="63" fillId="10" borderId="116" xfId="0" applyNumberFormat="1" applyFont="1" applyFill="1" applyBorder="1" applyAlignment="1">
      <alignment horizontal="right"/>
    </xf>
    <xf numFmtId="0" fontId="58" fillId="0" borderId="0" xfId="0" applyFont="1" applyAlignment="1">
      <alignment wrapText="1"/>
    </xf>
    <xf numFmtId="164" fontId="58" fillId="0" borderId="84" xfId="0" applyNumberFormat="1" applyFont="1" applyBorder="1" applyAlignment="1">
      <alignment wrapText="1"/>
    </xf>
    <xf numFmtId="164" fontId="58" fillId="0" borderId="86" xfId="0" applyNumberFormat="1" applyFont="1" applyBorder="1" applyAlignment="1">
      <alignment wrapText="1"/>
    </xf>
    <xf numFmtId="0" fontId="12" fillId="0" borderId="116" xfId="0" applyFont="1" applyBorder="1" applyAlignment="1">
      <alignment horizontal="right"/>
    </xf>
    <xf numFmtId="0" fontId="49" fillId="0" borderId="121" xfId="0" applyFont="1" applyBorder="1" applyAlignment="1">
      <alignment wrapText="1"/>
    </xf>
    <xf numFmtId="167" fontId="49" fillId="0" borderId="41" xfId="0" applyNumberFormat="1" applyFont="1" applyBorder="1" applyAlignment="1">
      <alignment wrapText="1"/>
    </xf>
    <xf numFmtId="0" fontId="49" fillId="0" borderId="118" xfId="0" applyFont="1" applyBorder="1" applyAlignment="1">
      <alignment wrapText="1"/>
    </xf>
    <xf numFmtId="166" fontId="2" fillId="8" borderId="122" xfId="0" applyNumberFormat="1" applyFont="1" applyFill="1" applyBorder="1" applyAlignment="1">
      <alignment horizontal="right"/>
    </xf>
    <xf numFmtId="0" fontId="2" fillId="0" borderId="116" xfId="0" applyFont="1" applyBorder="1" applyAlignment="1">
      <alignment horizontal="left"/>
    </xf>
    <xf numFmtId="0" fontId="2" fillId="0" borderId="116" xfId="0" applyFont="1" applyBorder="1" applyAlignment="1">
      <alignment horizontal="center"/>
    </xf>
    <xf numFmtId="0" fontId="1" fillId="0" borderId="115" xfId="0" applyFont="1" applyBorder="1" applyAlignment="1">
      <alignment horizontal="right"/>
    </xf>
    <xf numFmtId="0" fontId="1" fillId="0" borderId="116" xfId="0" applyFont="1" applyBorder="1" applyAlignment="1">
      <alignment horizontal="right"/>
    </xf>
    <xf numFmtId="0" fontId="45" fillId="0" borderId="116" xfId="0" applyFont="1" applyBorder="1" applyAlignment="1">
      <alignment horizontal="right"/>
    </xf>
    <xf numFmtId="0" fontId="49" fillId="0" borderId="86" xfId="0" applyFont="1" applyBorder="1" applyAlignment="1">
      <alignment wrapText="1"/>
    </xf>
    <xf numFmtId="0" fontId="49" fillId="13" borderId="118" xfId="0" applyFont="1" applyFill="1" applyBorder="1" applyAlignment="1">
      <alignment wrapText="1"/>
    </xf>
    <xf numFmtId="0" fontId="64" fillId="13" borderId="116" xfId="0" applyFont="1" applyFill="1" applyBorder="1" applyAlignment="1">
      <alignment horizontal="right"/>
    </xf>
    <xf numFmtId="166" fontId="6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37" fillId="0" borderId="0" xfId="0" applyFont="1" applyAlignment="1">
      <alignment wrapText="1"/>
    </xf>
    <xf numFmtId="0" fontId="37" fillId="0" borderId="0" xfId="0" applyFont="1" applyAlignment="1">
      <alignment wrapText="1"/>
    </xf>
    <xf numFmtId="164" fontId="14" fillId="28" borderId="5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12" borderId="116" xfId="0" applyFont="1" applyFill="1" applyBorder="1" applyAlignment="1">
      <alignment horizontal="right"/>
    </xf>
    <xf numFmtId="0" fontId="58" fillId="0" borderId="118" xfId="0" applyFont="1" applyBorder="1" applyAlignment="1">
      <alignment wrapText="1"/>
    </xf>
    <xf numFmtId="0" fontId="66" fillId="13" borderId="0" xfId="0" applyFont="1" applyFill="1" applyAlignment="1">
      <alignment wrapText="1"/>
    </xf>
    <xf numFmtId="0" fontId="56" fillId="13" borderId="0" xfId="0" applyFont="1" applyFill="1" applyAlignment="1">
      <alignment horizontal="right"/>
    </xf>
    <xf numFmtId="0" fontId="32" fillId="0" borderId="45" xfId="0" applyFont="1" applyBorder="1" applyAlignment="1">
      <alignment horizontal="right"/>
    </xf>
    <xf numFmtId="0" fontId="6" fillId="9" borderId="0" xfId="0" applyFont="1" applyFill="1" applyAlignment="1">
      <alignment wrapText="1"/>
    </xf>
    <xf numFmtId="0" fontId="49" fillId="0" borderId="0" xfId="0" applyFont="1" applyAlignment="1"/>
    <xf numFmtId="0" fontId="49" fillId="0" borderId="0" xfId="0" applyFont="1" applyAlignment="1"/>
    <xf numFmtId="0" fontId="49" fillId="0" borderId="0" xfId="0" applyFont="1" applyAlignment="1"/>
    <xf numFmtId="0" fontId="49" fillId="29" borderId="0" xfId="0" applyFont="1" applyFill="1" applyAlignment="1"/>
    <xf numFmtId="14" fontId="49" fillId="0" borderId="0" xfId="0" applyNumberFormat="1" applyFont="1" applyAlignment="1"/>
    <xf numFmtId="0" fontId="49" fillId="31" borderId="0" xfId="0" applyFont="1" applyFill="1" applyAlignment="1"/>
    <xf numFmtId="0" fontId="6" fillId="9" borderId="0" xfId="0" applyFont="1" applyFill="1" applyAlignment="1">
      <alignment wrapText="1"/>
    </xf>
    <xf numFmtId="170" fontId="49" fillId="0" borderId="0" xfId="0" applyNumberFormat="1" applyFont="1" applyAlignment="1"/>
    <xf numFmtId="0" fontId="49" fillId="32" borderId="0" xfId="0" applyFont="1" applyFill="1" applyAlignment="1"/>
    <xf numFmtId="0" fontId="49" fillId="32" borderId="0" xfId="0" applyFont="1" applyFill="1" applyAlignment="1"/>
    <xf numFmtId="3" fontId="49" fillId="0" borderId="0" xfId="0" applyNumberFormat="1" applyFont="1" applyAlignment="1"/>
    <xf numFmtId="49" fontId="67" fillId="13" borderId="0" xfId="0" applyNumberFormat="1" applyFont="1" applyFill="1" applyAlignment="1"/>
    <xf numFmtId="0" fontId="67" fillId="13" borderId="0" xfId="0" applyFont="1" applyFill="1" applyAlignment="1"/>
    <xf numFmtId="0" fontId="6" fillId="0" borderId="0" xfId="0" applyFont="1" applyAlignment="1"/>
    <xf numFmtId="0" fontId="5" fillId="13" borderId="0" xfId="0" applyFont="1" applyFill="1" applyAlignment="1">
      <alignment horizontal="left" wrapText="1"/>
    </xf>
    <xf numFmtId="49" fontId="6" fillId="0" borderId="0" xfId="0" applyNumberFormat="1" applyFont="1" applyAlignment="1">
      <alignment horizontal="left"/>
    </xf>
    <xf numFmtId="168" fontId="6" fillId="0" borderId="0" xfId="0" applyNumberFormat="1" applyFont="1" applyAlignment="1"/>
    <xf numFmtId="0" fontId="5" fillId="13" borderId="0" xfId="0" applyFont="1" applyFill="1" applyAlignment="1">
      <alignment wrapText="1"/>
    </xf>
    <xf numFmtId="0" fontId="6" fillId="0" borderId="0" xfId="0" applyFont="1" applyAlignment="1"/>
    <xf numFmtId="0" fontId="68" fillId="9" borderId="0" xfId="0" applyFont="1" applyFill="1" applyAlignment="1"/>
    <xf numFmtId="0" fontId="49" fillId="4" borderId="88" xfId="0" applyFont="1" applyFill="1" applyBorder="1" applyAlignment="1">
      <alignment wrapText="1"/>
    </xf>
    <xf numFmtId="0" fontId="29" fillId="7" borderId="68" xfId="0" applyFont="1" applyFill="1" applyBorder="1" applyAlignment="1">
      <alignment horizontal="center"/>
    </xf>
    <xf numFmtId="0" fontId="29" fillId="7" borderId="20" xfId="0" applyFont="1" applyFill="1" applyBorder="1" applyAlignment="1">
      <alignment horizontal="center"/>
    </xf>
    <xf numFmtId="0" fontId="16" fillId="7" borderId="20" xfId="0" applyFont="1" applyFill="1" applyBorder="1" applyAlignment="1">
      <alignment horizontal="center"/>
    </xf>
    <xf numFmtId="0" fontId="29" fillId="33" borderId="131" xfId="0" applyFont="1" applyFill="1" applyBorder="1" applyAlignment="1">
      <alignment horizontal="center"/>
    </xf>
    <xf numFmtId="0" fontId="29" fillId="33" borderId="132" xfId="0" applyFont="1" applyFill="1" applyBorder="1" applyAlignment="1">
      <alignment horizontal="center"/>
    </xf>
    <xf numFmtId="0" fontId="16" fillId="33" borderId="133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70" fillId="0" borderId="0" xfId="0" applyFont="1" applyAlignment="1">
      <alignment wrapText="1"/>
    </xf>
    <xf numFmtId="3" fontId="6" fillId="0" borderId="134" xfId="0" applyNumberFormat="1" applyFont="1" applyBorder="1" applyAlignment="1">
      <alignment horizontal="right" vertical="center" indent="2"/>
    </xf>
    <xf numFmtId="0" fontId="70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166" fontId="6" fillId="0" borderId="0" xfId="0" applyNumberFormat="1" applyFont="1" applyAlignment="1"/>
    <xf numFmtId="0" fontId="70" fillId="0" borderId="0" xfId="0" applyFont="1"/>
    <xf numFmtId="0" fontId="74" fillId="0" borderId="0" xfId="0" applyFont="1" applyAlignment="1" applyProtection="1">
      <alignment horizontal="left" vertical="top" wrapText="1"/>
    </xf>
    <xf numFmtId="0" fontId="75" fillId="0" borderId="0" xfId="0" applyFont="1" applyAlignment="1" applyProtection="1">
      <alignment horizontal="left" vertical="top" wrapText="1"/>
    </xf>
    <xf numFmtId="0" fontId="71" fillId="34" borderId="142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7" fillId="0" borderId="0" xfId="0" applyFont="1" applyAlignment="1">
      <alignment wrapText="1"/>
    </xf>
    <xf numFmtId="0" fontId="6" fillId="0" borderId="134" xfId="0" applyFont="1" applyBorder="1" applyAlignment="1">
      <alignment horizontal="left" vertical="center" wrapText="1" indent="1"/>
    </xf>
    <xf numFmtId="0" fontId="71" fillId="34" borderId="137" xfId="0" applyFont="1" applyFill="1" applyBorder="1" applyAlignment="1">
      <alignment horizontal="center" vertical="center" wrapText="1"/>
    </xf>
    <xf numFmtId="0" fontId="70" fillId="0" borderId="0" xfId="0" applyFont="1" applyAlignment="1">
      <alignment wrapText="1"/>
    </xf>
    <xf numFmtId="0" fontId="6" fillId="0" borderId="0" xfId="0" applyFont="1"/>
    <xf numFmtId="3" fontId="75" fillId="0" borderId="134" xfId="0" applyNumberFormat="1" applyFont="1" applyBorder="1" applyAlignment="1" applyProtection="1">
      <alignment horizontal="right" vertical="center" wrapText="1" indent="2"/>
    </xf>
    <xf numFmtId="3" fontId="6" fillId="0" borderId="0" xfId="0" applyNumberFormat="1" applyFont="1" applyAlignment="1">
      <alignment horizontal="right" vertical="center" indent="2"/>
    </xf>
    <xf numFmtId="0" fontId="76" fillId="34" borderId="147" xfId="0" applyFont="1" applyFill="1" applyBorder="1" applyAlignment="1" applyProtection="1">
      <alignment horizontal="center" vertical="center" wrapText="1"/>
    </xf>
    <xf numFmtId="0" fontId="76" fillId="34" borderId="148" xfId="0" applyFont="1" applyFill="1" applyBorder="1" applyAlignment="1" applyProtection="1">
      <alignment horizontal="center" vertical="center" wrapText="1"/>
    </xf>
    <xf numFmtId="3" fontId="71" fillId="34" borderId="150" xfId="0" applyNumberFormat="1" applyFont="1" applyFill="1" applyBorder="1" applyAlignment="1" applyProtection="1">
      <alignment horizontal="right" vertical="center" wrapText="1" indent="2"/>
    </xf>
    <xf numFmtId="0" fontId="71" fillId="34" borderId="149" xfId="0" applyFont="1" applyFill="1" applyBorder="1" applyAlignment="1" applyProtection="1">
      <alignment horizontal="center" vertical="center" wrapText="1"/>
    </xf>
    <xf numFmtId="0" fontId="75" fillId="0" borderId="134" xfId="0" applyFont="1" applyBorder="1" applyAlignment="1" applyProtection="1">
      <alignment horizontal="left" vertical="center" wrapText="1" indent="1"/>
    </xf>
    <xf numFmtId="0" fontId="78" fillId="34" borderId="145" xfId="0" applyFont="1" applyFill="1" applyBorder="1" applyAlignment="1" applyProtection="1">
      <alignment horizontal="center" vertical="center" wrapText="1"/>
    </xf>
    <xf numFmtId="3" fontId="71" fillId="34" borderId="141" xfId="0" applyNumberFormat="1" applyFont="1" applyFill="1" applyBorder="1" applyAlignment="1" applyProtection="1">
      <alignment horizontal="right" vertical="center" wrapText="1" indent="2"/>
    </xf>
    <xf numFmtId="3" fontId="71" fillId="34" borderId="146" xfId="0" applyNumberFormat="1" applyFont="1" applyFill="1" applyBorder="1" applyAlignment="1" applyProtection="1">
      <alignment horizontal="right" vertical="center" wrapText="1" indent="2"/>
    </xf>
    <xf numFmtId="0" fontId="78" fillId="34" borderId="140" xfId="0" applyFont="1" applyFill="1" applyBorder="1" applyAlignment="1" applyProtection="1">
      <alignment horizontal="center" vertical="center" wrapText="1"/>
    </xf>
    <xf numFmtId="167" fontId="71" fillId="34" borderId="137" xfId="1" applyNumberFormat="1" applyFont="1" applyFill="1" applyBorder="1" applyAlignment="1" applyProtection="1">
      <alignment horizontal="right" vertical="center" wrapText="1" indent="2"/>
    </xf>
    <xf numFmtId="167" fontId="71" fillId="34" borderId="138" xfId="1" applyNumberFormat="1" applyFont="1" applyFill="1" applyBorder="1" applyAlignment="1" applyProtection="1">
      <alignment horizontal="right" vertical="center" wrapText="1" indent="2"/>
    </xf>
    <xf numFmtId="0" fontId="70" fillId="0" borderId="0" xfId="0" applyFont="1" applyBorder="1" applyAlignment="1">
      <alignment horizontal="left" wrapText="1"/>
    </xf>
    <xf numFmtId="0" fontId="73" fillId="36" borderId="0" xfId="0" applyFont="1" applyFill="1" applyBorder="1" applyAlignment="1">
      <alignment horizontal="center" wrapText="1"/>
    </xf>
    <xf numFmtId="0" fontId="71" fillId="34" borderId="140" xfId="0" applyFont="1" applyFill="1" applyBorder="1" applyAlignment="1">
      <alignment horizontal="center" vertical="center" wrapText="1"/>
    </xf>
    <xf numFmtId="0" fontId="71" fillId="34" borderId="13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70" fillId="0" borderId="0" xfId="0" applyFont="1" applyAlignment="1">
      <alignment wrapText="1"/>
    </xf>
    <xf numFmtId="0" fontId="71" fillId="35" borderId="135" xfId="0" applyFont="1" applyFill="1" applyBorder="1" applyAlignment="1">
      <alignment horizontal="center" vertical="center"/>
    </xf>
    <xf numFmtId="0" fontId="71" fillId="34" borderId="137" xfId="0" applyFont="1" applyFill="1" applyBorder="1" applyAlignment="1">
      <alignment vertical="center" wrapText="1"/>
    </xf>
    <xf numFmtId="0" fontId="71" fillId="34" borderId="135" xfId="0" applyFont="1" applyFill="1" applyBorder="1" applyAlignment="1">
      <alignment horizontal="center" vertical="center" wrapText="1"/>
    </xf>
    <xf numFmtId="0" fontId="71" fillId="34" borderId="139" xfId="0" applyFont="1" applyFill="1" applyBorder="1" applyAlignment="1">
      <alignment horizontal="center" vertical="center" wrapText="1"/>
    </xf>
    <xf numFmtId="0" fontId="38" fillId="12" borderId="59" xfId="0" applyFont="1" applyFill="1" applyBorder="1" applyAlignment="1">
      <alignment horizontal="center" vertical="center"/>
    </xf>
    <xf numFmtId="0" fontId="6" fillId="0" borderId="60" xfId="0" applyFont="1" applyBorder="1" applyAlignment="1">
      <alignment wrapText="1"/>
    </xf>
    <xf numFmtId="0" fontId="6" fillId="0" borderId="61" xfId="0" applyFont="1" applyBorder="1" applyAlignment="1">
      <alignment wrapText="1"/>
    </xf>
    <xf numFmtId="0" fontId="6" fillId="0" borderId="62" xfId="0" applyFont="1" applyBorder="1" applyAlignment="1">
      <alignment wrapText="1"/>
    </xf>
    <xf numFmtId="0" fontId="6" fillId="0" borderId="63" xfId="0" applyFont="1" applyBorder="1" applyAlignment="1">
      <alignment wrapText="1"/>
    </xf>
    <xf numFmtId="0" fontId="6" fillId="0" borderId="64" xfId="0" applyFont="1" applyBorder="1" applyAlignment="1">
      <alignment wrapText="1"/>
    </xf>
    <xf numFmtId="0" fontId="11" fillId="11" borderId="51" xfId="0" applyFont="1" applyFill="1" applyBorder="1" applyAlignment="1">
      <alignment horizontal="right"/>
    </xf>
    <xf numFmtId="0" fontId="6" fillId="0" borderId="51" xfId="0" applyFont="1" applyBorder="1" applyAlignment="1">
      <alignment wrapText="1"/>
    </xf>
    <xf numFmtId="0" fontId="6" fillId="0" borderId="52" xfId="0" applyFont="1" applyBorder="1" applyAlignment="1">
      <alignment wrapText="1"/>
    </xf>
    <xf numFmtId="0" fontId="21" fillId="17" borderId="93" xfId="0" applyFont="1" applyFill="1" applyBorder="1" applyAlignment="1">
      <alignment horizontal="center"/>
    </xf>
    <xf numFmtId="0" fontId="6" fillId="0" borderId="20" xfId="0" applyFont="1" applyBorder="1" applyAlignment="1">
      <alignment wrapText="1"/>
    </xf>
    <xf numFmtId="0" fontId="21" fillId="16" borderId="92" xfId="0" applyFont="1" applyFill="1" applyBorder="1" applyAlignment="1">
      <alignment horizontal="center" wrapText="1"/>
    </xf>
    <xf numFmtId="0" fontId="6" fillId="0" borderId="97" xfId="0" applyFont="1" applyBorder="1" applyAlignment="1">
      <alignment wrapText="1"/>
    </xf>
    <xf numFmtId="0" fontId="41" fillId="10" borderId="49" xfId="0" applyFont="1" applyFill="1" applyBorder="1" applyAlignment="1">
      <alignment horizontal="left" vertical="center"/>
    </xf>
    <xf numFmtId="0" fontId="6" fillId="0" borderId="49" xfId="0" applyFont="1" applyBorder="1" applyAlignment="1">
      <alignment wrapText="1"/>
    </xf>
    <xf numFmtId="0" fontId="6" fillId="0" borderId="50" xfId="0" applyFont="1" applyBorder="1" applyAlignment="1">
      <alignment wrapText="1"/>
    </xf>
    <xf numFmtId="0" fontId="40" fillId="10" borderId="49" xfId="0" applyFont="1" applyFill="1" applyBorder="1" applyAlignment="1">
      <alignment horizontal="left" vertical="center"/>
    </xf>
    <xf numFmtId="0" fontId="11" fillId="10" borderId="48" xfId="0" applyFont="1" applyFill="1" applyBorder="1" applyAlignment="1">
      <alignment horizontal="left" vertical="center"/>
    </xf>
    <xf numFmtId="0" fontId="21" fillId="6" borderId="16" xfId="0" applyFont="1" applyFill="1" applyBorder="1" applyAlignment="1">
      <alignment horizontal="center"/>
    </xf>
    <xf numFmtId="0" fontId="6" fillId="0" borderId="21" xfId="0" applyFont="1" applyBorder="1" applyAlignment="1">
      <alignment wrapText="1"/>
    </xf>
    <xf numFmtId="0" fontId="21" fillId="6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wrapText="1"/>
    </xf>
    <xf numFmtId="0" fontId="16" fillId="6" borderId="16" xfId="0" applyFont="1" applyFill="1" applyBorder="1" applyAlignment="1">
      <alignment horizontal="center"/>
    </xf>
    <xf numFmtId="0" fontId="6" fillId="0" borderId="17" xfId="0" applyFont="1" applyBorder="1" applyAlignment="1">
      <alignment wrapText="1"/>
    </xf>
    <xf numFmtId="0" fontId="21" fillId="6" borderId="19" xfId="0" applyFont="1" applyFill="1" applyBorder="1" applyAlignment="1">
      <alignment horizontal="center" wrapText="1"/>
    </xf>
    <xf numFmtId="0" fontId="22" fillId="7" borderId="22" xfId="0" applyFont="1" applyFill="1" applyBorder="1" applyAlignment="1">
      <alignment horizontal="center" vertical="center"/>
    </xf>
    <xf numFmtId="0" fontId="6" fillId="0" borderId="68" xfId="0" applyFont="1" applyBorder="1" applyAlignment="1">
      <alignment wrapText="1"/>
    </xf>
    <xf numFmtId="0" fontId="15" fillId="5" borderId="65" xfId="0" applyFont="1" applyFill="1" applyBorder="1" applyAlignment="1">
      <alignment horizontal="center"/>
    </xf>
    <xf numFmtId="0" fontId="6" fillId="0" borderId="66" xfId="0" applyFont="1" applyBorder="1" applyAlignment="1">
      <alignment wrapText="1"/>
    </xf>
    <xf numFmtId="0" fontId="6" fillId="0" borderId="67" xfId="0" applyFont="1" applyBorder="1" applyAlignment="1">
      <alignment wrapText="1"/>
    </xf>
    <xf numFmtId="0" fontId="16" fillId="5" borderId="13" xfId="0" applyFont="1" applyFill="1" applyBorder="1" applyAlignment="1">
      <alignment horizontal="center"/>
    </xf>
    <xf numFmtId="0" fontId="6" fillId="0" borderId="13" xfId="0" applyFont="1" applyBorder="1" applyAlignment="1">
      <alignment wrapText="1"/>
    </xf>
    <xf numFmtId="0" fontId="34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wrapText="1"/>
    </xf>
    <xf numFmtId="0" fontId="35" fillId="0" borderId="0" xfId="0" applyFont="1" applyAlignment="1">
      <alignment horizontal="center"/>
    </xf>
    <xf numFmtId="0" fontId="36" fillId="2" borderId="105" xfId="0" applyFont="1" applyFill="1" applyBorder="1" applyAlignment="1">
      <alignment horizontal="center" wrapText="1"/>
    </xf>
    <xf numFmtId="0" fontId="6" fillId="0" borderId="106" xfId="0" applyFont="1" applyBorder="1" applyAlignment="1">
      <alignment wrapText="1"/>
    </xf>
    <xf numFmtId="0" fontId="6" fillId="0" borderId="123" xfId="0" applyFont="1" applyBorder="1" applyAlignment="1">
      <alignment wrapText="1"/>
    </xf>
    <xf numFmtId="0" fontId="38" fillId="4" borderId="3" xfId="0" applyFont="1" applyFill="1" applyBorder="1" applyAlignment="1">
      <alignment horizontal="center" vertical="center"/>
    </xf>
    <xf numFmtId="0" fontId="6" fillId="0" borderId="5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5" xfId="0" applyFont="1" applyBorder="1" applyAlignment="1">
      <alignment wrapText="1"/>
    </xf>
    <xf numFmtId="0" fontId="6" fillId="0" borderId="56" xfId="0" applyFont="1" applyBorder="1" applyAlignment="1">
      <alignment wrapText="1"/>
    </xf>
    <xf numFmtId="0" fontId="6" fillId="0" borderId="57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39" fillId="10" borderId="49" xfId="0" applyFont="1" applyFill="1" applyBorder="1" applyAlignment="1">
      <alignment horizontal="left" vertical="center" wrapText="1"/>
    </xf>
    <xf numFmtId="0" fontId="26" fillId="7" borderId="25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wrapText="1"/>
    </xf>
    <xf numFmtId="0" fontId="19" fillId="5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8" fillId="5" borderId="8" xfId="0" applyFont="1" applyFill="1" applyBorder="1" applyAlignment="1">
      <alignment horizontal="center" wrapText="1"/>
    </xf>
    <xf numFmtId="0" fontId="25" fillId="7" borderId="24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wrapText="1"/>
    </xf>
    <xf numFmtId="0" fontId="25" fillId="7" borderId="25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wrapText="1"/>
    </xf>
    <xf numFmtId="0" fontId="27" fillId="7" borderId="26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wrapText="1"/>
    </xf>
    <xf numFmtId="0" fontId="54" fillId="5" borderId="0" xfId="0" applyFont="1" applyFill="1" applyAlignment="1">
      <alignment horizontal="center" vertical="center"/>
    </xf>
    <xf numFmtId="0" fontId="6" fillId="0" borderId="86" xfId="0" applyFont="1" applyBorder="1" applyAlignment="1">
      <alignment wrapText="1"/>
    </xf>
    <xf numFmtId="0" fontId="48" fillId="13" borderId="82" xfId="0" applyFont="1" applyFill="1" applyBorder="1" applyAlignment="1">
      <alignment horizontal="center" vertical="top"/>
    </xf>
    <xf numFmtId="0" fontId="6" fillId="0" borderId="83" xfId="0" applyFont="1" applyBorder="1" applyAlignment="1">
      <alignment wrapText="1"/>
    </xf>
    <xf numFmtId="0" fontId="48" fillId="13" borderId="84" xfId="0" applyFont="1" applyFill="1" applyBorder="1" applyAlignment="1">
      <alignment horizontal="center" vertical="top"/>
    </xf>
    <xf numFmtId="0" fontId="6" fillId="0" borderId="85" xfId="0" applyFont="1" applyBorder="1" applyAlignment="1">
      <alignment wrapText="1"/>
    </xf>
    <xf numFmtId="0" fontId="21" fillId="5" borderId="98" xfId="0" applyFont="1" applyFill="1" applyBorder="1" applyAlignment="1">
      <alignment horizontal="center" vertical="center" wrapText="1"/>
    </xf>
    <xf numFmtId="0" fontId="6" fillId="0" borderId="99" xfId="0" applyFont="1" applyBorder="1" applyAlignment="1">
      <alignment wrapText="1"/>
    </xf>
    <xf numFmtId="0" fontId="6" fillId="0" borderId="107" xfId="0" applyFont="1" applyBorder="1" applyAlignment="1">
      <alignment wrapText="1"/>
    </xf>
    <xf numFmtId="0" fontId="6" fillId="0" borderId="108" xfId="0" applyFont="1" applyBorder="1" applyAlignment="1">
      <alignment wrapText="1"/>
    </xf>
    <xf numFmtId="0" fontId="53" fillId="5" borderId="89" xfId="0" applyFont="1" applyFill="1" applyBorder="1" applyAlignment="1">
      <alignment horizontal="center" vertical="center" wrapText="1"/>
    </xf>
    <xf numFmtId="0" fontId="6" fillId="0" borderId="90" xfId="0" applyFont="1" applyBorder="1" applyAlignment="1">
      <alignment wrapText="1"/>
    </xf>
    <xf numFmtId="0" fontId="16" fillId="16" borderId="94" xfId="0" applyFont="1" applyFill="1" applyBorder="1" applyAlignment="1">
      <alignment horizontal="center"/>
    </xf>
    <xf numFmtId="0" fontId="25" fillId="16" borderId="83" xfId="0" applyFont="1" applyFill="1" applyBorder="1" applyAlignment="1">
      <alignment horizontal="left" wrapText="1"/>
    </xf>
    <xf numFmtId="0" fontId="50" fillId="14" borderId="9" xfId="0" applyFont="1" applyFill="1" applyBorder="1" applyAlignment="1">
      <alignment horizontal="center" wrapText="1"/>
    </xf>
    <xf numFmtId="9" fontId="21" fillId="17" borderId="93" xfId="0" applyNumberFormat="1" applyFont="1" applyFill="1" applyBorder="1" applyAlignment="1">
      <alignment horizontal="center"/>
    </xf>
    <xf numFmtId="0" fontId="21" fillId="7" borderId="23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wrapText="1"/>
    </xf>
    <xf numFmtId="0" fontId="16" fillId="17" borderId="93" xfId="0" applyFont="1" applyFill="1" applyBorder="1" applyAlignment="1">
      <alignment horizontal="center"/>
    </xf>
    <xf numFmtId="0" fontId="6" fillId="0" borderId="93" xfId="0" applyFont="1" applyBorder="1" applyAlignment="1">
      <alignment wrapText="1"/>
    </xf>
    <xf numFmtId="0" fontId="16" fillId="15" borderId="13" xfId="0" applyFont="1" applyFill="1" applyBorder="1" applyAlignment="1">
      <alignment horizontal="center"/>
    </xf>
    <xf numFmtId="0" fontId="27" fillId="13" borderId="0" xfId="0" applyFont="1" applyFill="1" applyAlignment="1">
      <alignment horizontal="center"/>
    </xf>
    <xf numFmtId="0" fontId="14" fillId="4" borderId="8" xfId="0" applyFont="1" applyFill="1" applyBorder="1" applyAlignment="1">
      <alignment horizontal="center" vertical="center"/>
    </xf>
    <xf numFmtId="0" fontId="6" fillId="0" borderId="15" xfId="0" applyFont="1" applyBorder="1" applyAlignment="1">
      <alignment wrapText="1"/>
    </xf>
    <xf numFmtId="0" fontId="21" fillId="13" borderId="0" xfId="0" applyFont="1" applyFill="1" applyAlignment="1">
      <alignment horizontal="center"/>
    </xf>
    <xf numFmtId="0" fontId="16" fillId="24" borderId="13" xfId="0" applyFont="1" applyFill="1" applyBorder="1" applyAlignment="1">
      <alignment horizontal="center"/>
    </xf>
    <xf numFmtId="9" fontId="21" fillId="26" borderId="93" xfId="0" applyNumberFormat="1" applyFont="1" applyFill="1" applyBorder="1" applyAlignment="1">
      <alignment horizontal="center"/>
    </xf>
    <xf numFmtId="0" fontId="25" fillId="25" borderId="95" xfId="0" applyFont="1" applyFill="1" applyBorder="1" applyAlignment="1">
      <alignment horizontal="left" wrapText="1"/>
    </xf>
    <xf numFmtId="0" fontId="6" fillId="0" borderId="120" xfId="0" applyFont="1" applyBorder="1" applyAlignment="1">
      <alignment wrapText="1"/>
    </xf>
    <xf numFmtId="0" fontId="16" fillId="26" borderId="93" xfId="0" applyFont="1" applyFill="1" applyBorder="1" applyAlignment="1">
      <alignment horizontal="center"/>
    </xf>
    <xf numFmtId="0" fontId="60" fillId="18" borderId="9" xfId="0" applyFont="1" applyFill="1" applyBorder="1" applyAlignment="1">
      <alignment horizontal="center" vertical="center" wrapText="1"/>
    </xf>
    <xf numFmtId="0" fontId="16" fillId="25" borderId="94" xfId="0" applyFont="1" applyFill="1" applyBorder="1" applyAlignment="1">
      <alignment horizontal="center"/>
    </xf>
    <xf numFmtId="0" fontId="21" fillId="26" borderId="93" xfId="0" applyFont="1" applyFill="1" applyBorder="1" applyAlignment="1">
      <alignment horizontal="center"/>
    </xf>
    <xf numFmtId="0" fontId="25" fillId="27" borderId="83" xfId="0" applyFont="1" applyFill="1" applyBorder="1" applyAlignment="1">
      <alignment horizontal="left" wrapText="1"/>
    </xf>
    <xf numFmtId="0" fontId="25" fillId="25" borderId="9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8" fillId="2" borderId="105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5" fillId="5" borderId="10" xfId="0" applyFont="1" applyFill="1" applyBorder="1" applyAlignment="1">
      <alignment horizontal="center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10" fillId="3" borderId="3" xfId="0" applyFont="1" applyFill="1" applyBorder="1" applyAlignment="1">
      <alignment horizontal="center"/>
    </xf>
    <xf numFmtId="164" fontId="11" fillId="28" borderId="5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165" fontId="12" fillId="0" borderId="5" xfId="0" applyNumberFormat="1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49" fillId="29" borderId="0" xfId="0" applyFont="1" applyFill="1" applyAlignment="1"/>
    <xf numFmtId="0" fontId="49" fillId="0" borderId="0" xfId="0" applyFont="1" applyAlignment="1"/>
    <xf numFmtId="0" fontId="49" fillId="30" borderId="0" xfId="0" applyFont="1" applyFill="1" applyAlignment="1"/>
    <xf numFmtId="0" fontId="49" fillId="31" borderId="0" xfId="0" applyFont="1" applyFill="1" applyAlignment="1"/>
    <xf numFmtId="14" fontId="49" fillId="0" borderId="0" xfId="0" applyNumberFormat="1" applyFont="1" applyAlignment="1"/>
    <xf numFmtId="0" fontId="49" fillId="32" borderId="0" xfId="0" applyFont="1" applyFill="1" applyAlignment="1"/>
    <xf numFmtId="0" fontId="6" fillId="0" borderId="0" xfId="0" applyFont="1" applyAlignment="1">
      <alignment wrapText="1"/>
    </xf>
    <xf numFmtId="0" fontId="19" fillId="5" borderId="119" xfId="0" applyFont="1" applyFill="1" applyBorder="1" applyAlignment="1">
      <alignment horizontal="center" wrapText="1"/>
    </xf>
    <xf numFmtId="0" fontId="6" fillId="0" borderId="124" xfId="0" applyFont="1" applyBorder="1" applyAlignment="1">
      <alignment wrapText="1"/>
    </xf>
    <xf numFmtId="0" fontId="18" fillId="5" borderId="119" xfId="0" applyFont="1" applyFill="1" applyBorder="1" applyAlignment="1">
      <alignment horizontal="center" wrapText="1"/>
    </xf>
    <xf numFmtId="0" fontId="6" fillId="0" borderId="119" xfId="0" applyFont="1" applyBorder="1" applyAlignment="1">
      <alignment wrapText="1"/>
    </xf>
    <xf numFmtId="0" fontId="26" fillId="7" borderId="94" xfId="0" applyFont="1" applyFill="1" applyBorder="1" applyAlignment="1">
      <alignment horizontal="center" wrapText="1"/>
    </xf>
    <xf numFmtId="0" fontId="6" fillId="0" borderId="130" xfId="0" applyFont="1" applyBorder="1" applyAlignment="1">
      <alignment wrapText="1"/>
    </xf>
    <xf numFmtId="0" fontId="29" fillId="33" borderId="126" xfId="0" applyFont="1" applyFill="1" applyBorder="1" applyAlignment="1">
      <alignment horizontal="center"/>
    </xf>
    <xf numFmtId="0" fontId="6" fillId="0" borderId="127" xfId="0" applyFont="1" applyBorder="1" applyAlignment="1">
      <alignment wrapText="1"/>
    </xf>
    <xf numFmtId="0" fontId="6" fillId="0" borderId="128" xfId="0" applyFont="1" applyBorder="1" applyAlignment="1">
      <alignment wrapText="1"/>
    </xf>
    <xf numFmtId="0" fontId="25" fillId="7" borderId="94" xfId="0" applyFont="1" applyFill="1" applyBorder="1" applyAlignment="1">
      <alignment horizontal="center" wrapText="1"/>
    </xf>
    <xf numFmtId="0" fontId="6" fillId="0" borderId="129" xfId="0" applyFont="1" applyBorder="1" applyAlignment="1">
      <alignment wrapText="1"/>
    </xf>
    <xf numFmtId="0" fontId="21" fillId="7" borderId="83" xfId="0" applyFont="1" applyFill="1" applyBorder="1" applyAlignment="1">
      <alignment wrapText="1"/>
    </xf>
    <xf numFmtId="0" fontId="6" fillId="0" borderId="91" xfId="0" applyFont="1" applyBorder="1" applyAlignment="1">
      <alignment wrapText="1"/>
    </xf>
    <xf numFmtId="0" fontId="16" fillId="6" borderId="93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6" fillId="0" borderId="125" xfId="0" applyFont="1" applyBorder="1" applyAlignment="1">
      <alignment wrapText="1"/>
    </xf>
    <xf numFmtId="0" fontId="69" fillId="5" borderId="66" xfId="0" applyFont="1" applyFill="1" applyBorder="1" applyAlignment="1">
      <alignment horizontal="center"/>
    </xf>
    <xf numFmtId="0" fontId="21" fillId="6" borderId="94" xfId="0" applyFont="1" applyFill="1" applyBorder="1" applyAlignment="1">
      <alignment horizontal="center" wrapText="1"/>
    </xf>
    <xf numFmtId="0" fontId="21" fillId="6" borderId="93" xfId="0" applyFont="1" applyFill="1" applyBorder="1" applyAlignment="1">
      <alignment horizontal="center" wrapText="1"/>
    </xf>
    <xf numFmtId="0" fontId="6" fillId="0" borderId="0" xfId="0" applyFont="1" applyAlignment="1"/>
    <xf numFmtId="0" fontId="71" fillId="34" borderId="136" xfId="0" applyFont="1" applyFill="1" applyBorder="1" applyAlignment="1" applyProtection="1">
      <alignment horizontal="center" vertical="center" wrapText="1"/>
    </xf>
    <xf numFmtId="0" fontId="71" fillId="34" borderId="144" xfId="0" applyFont="1" applyFill="1" applyBorder="1" applyAlignment="1" applyProtection="1">
      <alignment horizontal="center" vertical="center" wrapText="1"/>
    </xf>
    <xf numFmtId="0" fontId="78" fillId="34" borderId="139" xfId="0" applyFont="1" applyFill="1" applyBorder="1" applyAlignment="1" applyProtection="1">
      <alignment horizontal="center" vertical="center" wrapText="1"/>
    </xf>
    <xf numFmtId="0" fontId="78" fillId="34" borderId="143" xfId="0" applyFont="1" applyFill="1" applyBorder="1" applyAlignment="1" applyProtection="1">
      <alignment horizontal="center" vertical="center" wrapText="1"/>
    </xf>
    <xf numFmtId="0" fontId="75" fillId="0" borderId="0" xfId="0" applyFont="1" applyAlignment="1" applyProtection="1">
      <alignment horizontal="right" vertical="top" wrapText="1"/>
    </xf>
    <xf numFmtId="0" fontId="71" fillId="34" borderId="135" xfId="0" applyFont="1" applyFill="1" applyBorder="1" applyAlignment="1" applyProtection="1">
      <alignment horizontal="center" vertical="center" wrapText="1"/>
    </xf>
    <xf numFmtId="0" fontId="71" fillId="34" borderId="151" xfId="0" applyFont="1" applyFill="1" applyBorder="1" applyAlignment="1">
      <alignment horizontal="center" vertical="center" wrapText="1"/>
    </xf>
    <xf numFmtId="0" fontId="71" fillId="34" borderId="152" xfId="0" applyFont="1" applyFill="1" applyBorder="1" applyAlignment="1">
      <alignment horizontal="center" vertical="center" wrapText="1"/>
    </xf>
    <xf numFmtId="0" fontId="2" fillId="37" borderId="134" xfId="0" applyFont="1" applyFill="1" applyBorder="1" applyAlignment="1">
      <alignment horizontal="center" vertical="center"/>
    </xf>
    <xf numFmtId="0" fontId="2" fillId="41" borderId="134" xfId="0" applyFont="1" applyFill="1" applyBorder="1" applyAlignment="1">
      <alignment horizontal="center" vertical="center"/>
    </xf>
    <xf numFmtId="0" fontId="2" fillId="42" borderId="154" xfId="0" applyFont="1" applyFill="1" applyBorder="1" applyAlignment="1">
      <alignment horizontal="center" vertical="center"/>
    </xf>
    <xf numFmtId="0" fontId="2" fillId="42" borderId="155" xfId="0" applyFont="1" applyFill="1" applyBorder="1" applyAlignment="1">
      <alignment horizontal="center" vertical="center"/>
    </xf>
    <xf numFmtId="0" fontId="2" fillId="42" borderId="153" xfId="0" applyFont="1" applyFill="1" applyBorder="1" applyAlignment="1">
      <alignment horizontal="center" vertical="center"/>
    </xf>
    <xf numFmtId="0" fontId="2" fillId="40" borderId="154" xfId="0" applyFont="1" applyFill="1" applyBorder="1" applyAlignment="1">
      <alignment horizontal="center" vertical="center"/>
    </xf>
    <xf numFmtId="0" fontId="2" fillId="40" borderId="155" xfId="0" applyFont="1" applyFill="1" applyBorder="1" applyAlignment="1">
      <alignment horizontal="center" vertical="center"/>
    </xf>
    <xf numFmtId="0" fontId="2" fillId="40" borderId="153" xfId="0" applyFont="1" applyFill="1" applyBorder="1" applyAlignment="1">
      <alignment horizontal="center" vertical="center"/>
    </xf>
    <xf numFmtId="0" fontId="2" fillId="38" borderId="154" xfId="0" applyFont="1" applyFill="1" applyBorder="1" applyAlignment="1">
      <alignment horizontal="center" vertical="center"/>
    </xf>
    <xf numFmtId="0" fontId="2" fillId="38" borderId="155" xfId="0" applyFont="1" applyFill="1" applyBorder="1" applyAlignment="1">
      <alignment horizontal="center" vertical="center"/>
    </xf>
    <xf numFmtId="0" fontId="2" fillId="38" borderId="153" xfId="0" applyFont="1" applyFill="1" applyBorder="1" applyAlignment="1">
      <alignment horizontal="center" vertical="center"/>
    </xf>
    <xf numFmtId="0" fontId="2" fillId="39" borderId="154" xfId="0" applyFont="1" applyFill="1" applyBorder="1" applyAlignment="1">
      <alignment horizontal="center" vertical="center"/>
    </xf>
    <xf numFmtId="0" fontId="2" fillId="39" borderId="155" xfId="0" applyFont="1" applyFill="1" applyBorder="1" applyAlignment="1">
      <alignment horizontal="center" vertical="center"/>
    </xf>
    <xf numFmtId="0" fontId="2" fillId="39" borderId="153" xfId="0" applyFont="1" applyFill="1" applyBorder="1" applyAlignment="1">
      <alignment horizontal="center" vertical="center"/>
    </xf>
    <xf numFmtId="3" fontId="71" fillId="34" borderId="135" xfId="0" applyNumberFormat="1" applyFont="1" applyFill="1" applyBorder="1" applyAlignment="1">
      <alignment horizontal="right" vertical="center" wrapText="1" indent="1"/>
    </xf>
    <xf numFmtId="3" fontId="71" fillId="34" borderId="136" xfId="0" applyNumberFormat="1" applyFont="1" applyFill="1" applyBorder="1" applyAlignment="1">
      <alignment horizontal="right" vertical="center" wrapText="1" indent="1"/>
    </xf>
    <xf numFmtId="167" fontId="71" fillId="34" borderId="137" xfId="1" applyNumberFormat="1" applyFont="1" applyFill="1" applyBorder="1" applyAlignment="1">
      <alignment horizontal="right" vertical="center" wrapText="1" indent="1"/>
    </xf>
    <xf numFmtId="167" fontId="71" fillId="34" borderId="138" xfId="1" applyNumberFormat="1" applyFont="1" applyFill="1" applyBorder="1" applyAlignment="1">
      <alignment horizontal="right" vertical="center" wrapText="1" indent="1"/>
    </xf>
    <xf numFmtId="0" fontId="71" fillId="35" borderId="136" xfId="0" applyFont="1" applyFill="1" applyBorder="1" applyAlignment="1">
      <alignment horizontal="center" vertical="center"/>
    </xf>
    <xf numFmtId="0" fontId="71" fillId="34" borderId="138" xfId="0" applyFont="1" applyFill="1" applyBorder="1" applyAlignment="1">
      <alignment vertical="center" wrapText="1"/>
    </xf>
    <xf numFmtId="0" fontId="2" fillId="37" borderId="134" xfId="0" applyFont="1" applyFill="1" applyBorder="1" applyAlignment="1">
      <alignment horizontal="left" vertical="center" indent="1"/>
    </xf>
    <xf numFmtId="0" fontId="2" fillId="41" borderId="134" xfId="0" applyFont="1" applyFill="1" applyBorder="1" applyAlignment="1">
      <alignment horizontal="left" vertical="center" indent="1"/>
    </xf>
    <xf numFmtId="0" fontId="2" fillId="42" borderId="134" xfId="0" applyFont="1" applyFill="1" applyBorder="1" applyAlignment="1">
      <alignment horizontal="left" vertical="center" indent="1"/>
    </xf>
    <xf numFmtId="0" fontId="2" fillId="40" borderId="134" xfId="0" applyFont="1" applyFill="1" applyBorder="1" applyAlignment="1">
      <alignment horizontal="left" vertical="center" indent="1"/>
    </xf>
    <xf numFmtId="0" fontId="2" fillId="38" borderId="134" xfId="0" applyFont="1" applyFill="1" applyBorder="1" applyAlignment="1">
      <alignment horizontal="left" vertical="center" indent="1"/>
    </xf>
    <xf numFmtId="0" fontId="2" fillId="39" borderId="134" xfId="0" applyFont="1" applyFill="1" applyBorder="1" applyAlignment="1">
      <alignment horizontal="left" vertical="center" indent="1"/>
    </xf>
    <xf numFmtId="3" fontId="30" fillId="37" borderId="134" xfId="0" applyNumberFormat="1" applyFont="1" applyFill="1" applyBorder="1" applyAlignment="1">
      <alignment horizontal="right" vertical="center" indent="1"/>
    </xf>
    <xf numFmtId="3" fontId="30" fillId="41" borderId="134" xfId="0" applyNumberFormat="1" applyFont="1" applyFill="1" applyBorder="1" applyAlignment="1">
      <alignment horizontal="right" vertical="center" indent="1"/>
    </xf>
    <xf numFmtId="3" fontId="30" fillId="42" borderId="134" xfId="0" applyNumberFormat="1" applyFont="1" applyFill="1" applyBorder="1" applyAlignment="1">
      <alignment horizontal="right" vertical="center" indent="1"/>
    </xf>
    <xf numFmtId="3" fontId="30" fillId="40" borderId="134" xfId="0" applyNumberFormat="1" applyFont="1" applyFill="1" applyBorder="1" applyAlignment="1">
      <alignment horizontal="right" vertical="center" indent="1"/>
    </xf>
    <xf numFmtId="3" fontId="30" fillId="38" borderId="134" xfId="0" applyNumberFormat="1" applyFont="1" applyFill="1" applyBorder="1" applyAlignment="1">
      <alignment horizontal="right" vertical="center" indent="1"/>
    </xf>
    <xf numFmtId="3" fontId="30" fillId="39" borderId="134" xfId="0" applyNumberFormat="1" applyFont="1" applyFill="1" applyBorder="1" applyAlignment="1">
      <alignment horizontal="right" vertical="center" indent="1"/>
    </xf>
    <xf numFmtId="166" fontId="6" fillId="37" borderId="0" xfId="0" applyNumberFormat="1" applyFont="1" applyFill="1" applyAlignment="1"/>
    <xf numFmtId="166" fontId="6" fillId="43" borderId="134" xfId="0" applyNumberFormat="1" applyFont="1" applyFill="1" applyBorder="1" applyAlignment="1">
      <alignment horizontal="center"/>
    </xf>
    <xf numFmtId="166" fontId="6" fillId="44" borderId="134" xfId="0" applyNumberFormat="1" applyFont="1" applyFill="1" applyBorder="1" applyAlignment="1">
      <alignment horizontal="center"/>
    </xf>
    <xf numFmtId="166" fontId="6" fillId="45" borderId="134" xfId="0" applyNumberFormat="1" applyFont="1" applyFill="1" applyBorder="1" applyAlignment="1">
      <alignment horizontal="center"/>
    </xf>
    <xf numFmtId="166" fontId="6" fillId="46" borderId="134" xfId="0" applyNumberFormat="1" applyFont="1" applyFill="1" applyBorder="1" applyAlignment="1">
      <alignment horizontal="center"/>
    </xf>
    <xf numFmtId="166" fontId="6" fillId="47" borderId="134" xfId="0" applyNumberFormat="1" applyFont="1" applyFill="1" applyBorder="1" applyAlignment="1">
      <alignment horizontal="center"/>
    </xf>
    <xf numFmtId="166" fontId="6" fillId="48" borderId="134" xfId="0" applyNumberFormat="1" applyFont="1" applyFill="1" applyBorder="1" applyAlignment="1">
      <alignment horizontal="center"/>
    </xf>
    <xf numFmtId="0" fontId="2" fillId="49" borderId="134" xfId="0" applyFont="1" applyFill="1" applyBorder="1" applyAlignment="1">
      <alignment horizontal="left" vertical="center" indent="1"/>
    </xf>
    <xf numFmtId="3" fontId="30" fillId="49" borderId="134" xfId="0" applyNumberFormat="1" applyFont="1" applyFill="1" applyBorder="1" applyAlignment="1">
      <alignment horizontal="right" vertical="center" indent="1"/>
    </xf>
    <xf numFmtId="0" fontId="79" fillId="34" borderId="139" xfId="0" applyFont="1" applyFill="1" applyBorder="1" applyAlignment="1">
      <alignment horizontal="left" vertical="center" indent="1"/>
    </xf>
    <xf numFmtId="0" fontId="79" fillId="34" borderId="140" xfId="0" applyFont="1" applyFill="1" applyBorder="1" applyAlignment="1">
      <alignment horizontal="left" vertical="center" indent="1"/>
    </xf>
    <xf numFmtId="0" fontId="71" fillId="35" borderId="139" xfId="0" applyFont="1" applyFill="1" applyBorder="1" applyAlignment="1">
      <alignment horizontal="center" vertical="center"/>
    </xf>
    <xf numFmtId="0" fontId="71" fillId="34" borderId="140" xfId="0" applyFont="1" applyFill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51">
    <dxf>
      <fill>
        <patternFill patternType="solid">
          <fgColor rgb="FFD0E0E3"/>
          <bgColor rgb="FFD0E0E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C9DAF8"/>
          <bgColor rgb="FFC9DAF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t>PPL Intramural y Domiciliaria Vrs. CCV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Parametros!$S$14</c:f>
              <c:strCache>
                <c:ptCount val="1"/>
                <c:pt idx="0">
                  <c:v>PPL Intramural</c:v>
                </c:pt>
              </c:strCache>
            </c:strRef>
          </c:tx>
          <c:spPr>
            <a:ln w="19050" cmpd="sng">
              <a:solidFill>
                <a:srgbClr val="3366CC"/>
              </a:solidFill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cat>
            <c:numRef>
              <c:f>Parametros!$R$15:$R$21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Parametros!$S$15:$S$21</c:f>
              <c:numCache>
                <c:formatCode>General</c:formatCode>
                <c:ptCount val="7"/>
                <c:pt idx="0">
                  <c:v>113850</c:v>
                </c:pt>
                <c:pt idx="1">
                  <c:v>119974</c:v>
                </c:pt>
                <c:pt idx="2">
                  <c:v>113623</c:v>
                </c:pt>
                <c:pt idx="3">
                  <c:v>120444</c:v>
                </c:pt>
                <c:pt idx="4">
                  <c:v>118532</c:v>
                </c:pt>
                <c:pt idx="5">
                  <c:v>114750</c:v>
                </c:pt>
                <c:pt idx="6">
                  <c:v>116449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Parametros!$T$14</c:f>
              <c:strCache>
                <c:ptCount val="1"/>
                <c:pt idx="0">
                  <c:v>PPL Domiciliaria</c:v>
                </c:pt>
              </c:strCache>
            </c:strRef>
          </c:tx>
          <c:spPr>
            <a:ln w="19050" cmpd="sng">
              <a:solidFill>
                <a:srgbClr val="674EA7"/>
              </a:solidFill>
            </a:ln>
          </c:spPr>
          <c:marker>
            <c:symbol val="circle"/>
            <c:size val="7"/>
            <c:spPr>
              <a:solidFill>
                <a:srgbClr val="674EA7"/>
              </a:solidFill>
              <a:ln cmpd="sng">
                <a:solidFill>
                  <a:srgbClr val="674EA7"/>
                </a:solidFill>
              </a:ln>
            </c:spPr>
          </c:marker>
          <c:cat>
            <c:numRef>
              <c:f>Parametros!$R$15:$R$21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Parametros!$T$15:$T$21</c:f>
              <c:numCache>
                <c:formatCode>General</c:formatCode>
                <c:ptCount val="7"/>
                <c:pt idx="0">
                  <c:v>22023</c:v>
                </c:pt>
                <c:pt idx="1">
                  <c:v>26943</c:v>
                </c:pt>
                <c:pt idx="2">
                  <c:v>35904</c:v>
                </c:pt>
                <c:pt idx="3">
                  <c:v>45211</c:v>
                </c:pt>
                <c:pt idx="4">
                  <c:v>56804</c:v>
                </c:pt>
                <c:pt idx="5">
                  <c:v>63365</c:v>
                </c:pt>
                <c:pt idx="6">
                  <c:v>63993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Parametros!$U$14</c:f>
              <c:strCache>
                <c:ptCount val="1"/>
                <c:pt idx="0">
                  <c:v>CCV</c:v>
                </c:pt>
              </c:strCache>
            </c:strRef>
          </c:tx>
          <c:spPr>
            <a:ln w="19050" cmpd="sng">
              <a:solidFill>
                <a:srgbClr val="FF9900"/>
              </a:solidFill>
            </a:ln>
          </c:spPr>
          <c:marker>
            <c:symbol val="circle"/>
            <c:size val="7"/>
            <c:spPr>
              <a:solidFill>
                <a:srgbClr val="FF9900"/>
              </a:solidFill>
              <a:ln cmpd="sng">
                <a:solidFill>
                  <a:srgbClr val="FF9900"/>
                </a:solidFill>
              </a:ln>
            </c:spPr>
          </c:marker>
          <c:cat>
            <c:numRef>
              <c:f>Parametros!$R$15:$R$21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Parametros!$U$15:$U$21</c:f>
              <c:numCache>
                <c:formatCode>General</c:formatCode>
                <c:ptCount val="7"/>
                <c:pt idx="0">
                  <c:v>12848</c:v>
                </c:pt>
                <c:pt idx="1">
                  <c:v>12848</c:v>
                </c:pt>
                <c:pt idx="2">
                  <c:v>12848</c:v>
                </c:pt>
                <c:pt idx="3">
                  <c:v>12848</c:v>
                </c:pt>
                <c:pt idx="4">
                  <c:v>12848</c:v>
                </c:pt>
                <c:pt idx="5">
                  <c:v>12848</c:v>
                </c:pt>
                <c:pt idx="6">
                  <c:v>12848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82624"/>
        <c:axId val="102684928"/>
      </c:lineChart>
      <c:catAx>
        <c:axId val="10268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t>Año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s-CO"/>
          </a:p>
        </c:txPr>
        <c:crossAx val="102684928"/>
        <c:crosses val="autoZero"/>
        <c:auto val="1"/>
        <c:lblAlgn val="ctr"/>
        <c:lblOffset val="100"/>
        <c:noMultiLvlLbl val="1"/>
      </c:catAx>
      <c:valAx>
        <c:axId val="1026849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s-CO"/>
          </a:p>
        </c:txPr>
        <c:crossAx val="102682624"/>
        <c:crosses val="autoZero"/>
        <c:crossBetween val="between"/>
      </c:valAx>
    </c:plotArea>
    <c:legend>
      <c:legendPos val="t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718820</xdr:colOff>
      <xdr:row>0</xdr:row>
      <xdr:rowOff>28575</xdr:rowOff>
    </xdr:from>
    <xdr:to>
      <xdr:col>3</xdr:col>
      <xdr:colOff>1524000</xdr:colOff>
      <xdr:row>0</xdr:row>
      <xdr:rowOff>400050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020" y="28575"/>
          <a:ext cx="805180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714375</xdr:colOff>
      <xdr:row>1</xdr:row>
      <xdr:rowOff>13970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1575" cy="42354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771525</xdr:colOff>
      <xdr:row>0</xdr:row>
      <xdr:rowOff>57150</xdr:rowOff>
    </xdr:from>
    <xdr:to>
      <xdr:col>6</xdr:col>
      <xdr:colOff>0</xdr:colOff>
      <xdr:row>0</xdr:row>
      <xdr:rowOff>381000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59" b="-1"/>
        <a:stretch/>
      </xdr:blipFill>
      <xdr:spPr bwMode="auto">
        <a:xfrm>
          <a:off x="4371975" y="57150"/>
          <a:ext cx="1095375" cy="323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438150</xdr:colOff>
      <xdr:row>22</xdr:row>
      <xdr:rowOff>85725</xdr:rowOff>
    </xdr:from>
    <xdr:ext cx="6048375" cy="3533775"/>
    <xdr:graphicFrame macro="">
      <xdr:nvGraphicFramePr>
        <xdr:cNvPr id="11" name="Chart 1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1042670</xdr:colOff>
      <xdr:row>0</xdr:row>
      <xdr:rowOff>0</xdr:rowOff>
    </xdr:from>
    <xdr:to>
      <xdr:col>0</xdr:col>
      <xdr:colOff>1638300</xdr:colOff>
      <xdr:row>0</xdr:row>
      <xdr:rowOff>381000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670" y="0"/>
          <a:ext cx="595630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1</xdr:row>
      <xdr:rowOff>13970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2025" cy="42354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628650</xdr:colOff>
      <xdr:row>0</xdr:row>
      <xdr:rowOff>0</xdr:rowOff>
    </xdr:from>
    <xdr:to>
      <xdr:col>3</xdr:col>
      <xdr:colOff>904875</xdr:colOff>
      <xdr:row>0</xdr:row>
      <xdr:rowOff>352425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59" b="-1"/>
        <a:stretch/>
      </xdr:blipFill>
      <xdr:spPr bwMode="auto">
        <a:xfrm>
          <a:off x="6372225" y="0"/>
          <a:ext cx="1257300" cy="352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1214120</xdr:colOff>
      <xdr:row>0</xdr:row>
      <xdr:rowOff>0</xdr:rowOff>
    </xdr:from>
    <xdr:to>
      <xdr:col>0</xdr:col>
      <xdr:colOff>1962150</xdr:colOff>
      <xdr:row>1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120" y="0"/>
          <a:ext cx="74803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1171575</xdr:colOff>
      <xdr:row>1</xdr:row>
      <xdr:rowOff>13970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1575" cy="42354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228599</xdr:colOff>
      <xdr:row>0</xdr:row>
      <xdr:rowOff>28575</xdr:rowOff>
    </xdr:from>
    <xdr:to>
      <xdr:col>2</xdr:col>
      <xdr:colOff>57149</xdr:colOff>
      <xdr:row>1</xdr:row>
      <xdr:rowOff>28575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59" b="-1"/>
        <a:stretch/>
      </xdr:blipFill>
      <xdr:spPr bwMode="auto">
        <a:xfrm>
          <a:off x="3638549" y="28575"/>
          <a:ext cx="923925" cy="409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TECEDENTES/PPL%20Consolidado%20General%2020-05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L_ERON_x_Código"/>
      <sheetName val="PPL_ERON_x_Nombre"/>
      <sheetName val="PPL_ERON_x_Cantidad"/>
      <sheetName val="Extracto_Intramural"/>
      <sheetName val="Historial"/>
      <sheetName val="HistorialResumen"/>
      <sheetName val="Historial_PPL_ERON_x_Código"/>
      <sheetName val="Rep_Conteo_Fisico_Sisipec2"/>
      <sheetName val="Rep_Juridico_Sisipec2"/>
      <sheetName val="Parametr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>
        <row r="2">
          <cell r="A2" t="str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 summaryRight="0"/>
  </sheetPr>
  <dimension ref="A1:G64"/>
  <sheetViews>
    <sheetView showGridLines="0" tabSelected="1" topLeftCell="B1" workbookViewId="0">
      <selection activeCell="D55" sqref="D55:G64"/>
    </sheetView>
  </sheetViews>
  <sheetFormatPr baseColWidth="10" defaultColWidth="14.42578125" defaultRowHeight="12.75" customHeight="1"/>
  <cols>
    <col min="1" max="1" width="4.28515625" style="292" hidden="1" customWidth="1"/>
    <col min="2" max="2" width="6.85546875" style="294" customWidth="1"/>
    <col min="3" max="3" width="14.7109375" style="294" customWidth="1"/>
    <col min="4" max="4" width="28" style="292" customWidth="1"/>
    <col min="5" max="6" width="14" style="292" customWidth="1"/>
    <col min="7" max="16384" width="14.42578125" style="292"/>
  </cols>
  <sheetData>
    <row r="1" spans="1:7" ht="32.25" customHeight="1">
      <c r="A1" s="295"/>
      <c r="B1" s="296"/>
      <c r="C1" s="296"/>
      <c r="D1" s="326" t="str">
        <f ca="1">Parametros!X2</f>
        <v/>
      </c>
      <c r="E1" s="328"/>
      <c r="F1" s="328"/>
    </row>
    <row r="2" spans="1:7" ht="13.5" customHeight="1">
      <c r="A2" s="295"/>
      <c r="B2" s="296"/>
      <c r="C2" s="296"/>
      <c r="D2" s="327"/>
      <c r="E2" s="328"/>
      <c r="F2" s="328"/>
    </row>
    <row r="3" spans="1:7" ht="18.75" customHeight="1">
      <c r="A3" s="291"/>
      <c r="B3" s="323" t="s">
        <v>671</v>
      </c>
      <c r="C3" s="323"/>
      <c r="D3" s="323"/>
      <c r="E3" s="323"/>
      <c r="F3" s="323"/>
      <c r="G3" s="323"/>
    </row>
    <row r="4" spans="1:7" ht="9" customHeight="1">
      <c r="A4" s="291"/>
      <c r="B4" s="296"/>
      <c r="C4" s="296"/>
      <c r="D4" s="290"/>
    </row>
    <row r="5" spans="1:7" ht="24" customHeight="1">
      <c r="A5" s="291"/>
      <c r="B5" s="332" t="s">
        <v>21</v>
      </c>
      <c r="C5" s="329" t="s">
        <v>870</v>
      </c>
      <c r="D5" s="329" t="s">
        <v>668</v>
      </c>
      <c r="E5" s="331" t="s">
        <v>672</v>
      </c>
      <c r="F5" s="331"/>
      <c r="G5" s="493" t="s">
        <v>674</v>
      </c>
    </row>
    <row r="6" spans="1:7" ht="24" customHeight="1">
      <c r="A6" s="297"/>
      <c r="B6" s="324"/>
      <c r="C6" s="330"/>
      <c r="D6" s="330"/>
      <c r="E6" s="306" t="s">
        <v>669</v>
      </c>
      <c r="F6" s="306" t="s">
        <v>670</v>
      </c>
      <c r="G6" s="494"/>
    </row>
    <row r="7" spans="1:7" ht="15.75" customHeight="1">
      <c r="A7" s="507" t="e">
        <f>LEFT(#REF!,3)</f>
        <v>#REF!</v>
      </c>
      <c r="B7" s="508">
        <v>1</v>
      </c>
      <c r="C7" s="475" t="s">
        <v>414</v>
      </c>
      <c r="D7" s="495" t="s">
        <v>871</v>
      </c>
      <c r="E7" s="501">
        <v>2</v>
      </c>
      <c r="F7" s="501">
        <v>7</v>
      </c>
      <c r="G7" s="501">
        <f>SUM(E7:F7)</f>
        <v>9</v>
      </c>
    </row>
    <row r="8" spans="1:7" ht="15.75" customHeight="1">
      <c r="A8" s="507" t="e">
        <f>LEFT(#REF!,3)</f>
        <v>#REF!</v>
      </c>
      <c r="B8" s="508">
        <v>2</v>
      </c>
      <c r="C8" s="475"/>
      <c r="D8" s="495" t="s">
        <v>875</v>
      </c>
      <c r="E8" s="501">
        <v>0</v>
      </c>
      <c r="F8" s="501">
        <v>6</v>
      </c>
      <c r="G8" s="501">
        <f t="shared" ref="G8:G49" si="0">SUM(E8:F8)</f>
        <v>6</v>
      </c>
    </row>
    <row r="9" spans="1:7" ht="15.75" customHeight="1">
      <c r="A9" s="507" t="e">
        <f>LEFT(#REF!,3)</f>
        <v>#REF!</v>
      </c>
      <c r="B9" s="508">
        <v>3</v>
      </c>
      <c r="C9" s="475"/>
      <c r="D9" s="495" t="s">
        <v>872</v>
      </c>
      <c r="E9" s="501">
        <v>55</v>
      </c>
      <c r="F9" s="501">
        <v>102</v>
      </c>
      <c r="G9" s="501">
        <f t="shared" si="0"/>
        <v>157</v>
      </c>
    </row>
    <row r="10" spans="1:7" ht="15.75" customHeight="1">
      <c r="A10" s="507" t="e">
        <f>LEFT(#REF!,3)</f>
        <v>#REF!</v>
      </c>
      <c r="B10" s="508">
        <v>4</v>
      </c>
      <c r="C10" s="475"/>
      <c r="D10" s="495" t="s">
        <v>876</v>
      </c>
      <c r="E10" s="501">
        <v>0</v>
      </c>
      <c r="F10" s="501">
        <v>1</v>
      </c>
      <c r="G10" s="501">
        <f t="shared" si="0"/>
        <v>1</v>
      </c>
    </row>
    <row r="11" spans="1:7" ht="15.75" customHeight="1">
      <c r="A11" s="507" t="e">
        <f>LEFT(#REF!,3)</f>
        <v>#REF!</v>
      </c>
      <c r="B11" s="508">
        <v>5</v>
      </c>
      <c r="C11" s="475"/>
      <c r="D11" s="495" t="s">
        <v>909</v>
      </c>
      <c r="E11" s="501">
        <v>1087</v>
      </c>
      <c r="F11" s="501">
        <v>887</v>
      </c>
      <c r="G11" s="501">
        <f t="shared" si="0"/>
        <v>1974</v>
      </c>
    </row>
    <row r="12" spans="1:7" ht="15.75" customHeight="1">
      <c r="A12" s="507" t="e">
        <f>LEFT(#REF!,3)</f>
        <v>#REF!</v>
      </c>
      <c r="B12" s="508">
        <v>6</v>
      </c>
      <c r="C12" s="475"/>
      <c r="D12" s="495" t="s">
        <v>877</v>
      </c>
      <c r="E12" s="501">
        <v>96</v>
      </c>
      <c r="F12" s="501">
        <v>76</v>
      </c>
      <c r="G12" s="501">
        <f t="shared" si="0"/>
        <v>172</v>
      </c>
    </row>
    <row r="13" spans="1:7" ht="15.75" customHeight="1">
      <c r="A13" s="507" t="e">
        <f>LEFT(#REF!,3)</f>
        <v>#REF!</v>
      </c>
      <c r="B13" s="508">
        <v>7</v>
      </c>
      <c r="C13" s="475"/>
      <c r="D13" s="495" t="s">
        <v>910</v>
      </c>
      <c r="E13" s="501">
        <v>79</v>
      </c>
      <c r="F13" s="501">
        <v>102</v>
      </c>
      <c r="G13" s="501">
        <f t="shared" si="0"/>
        <v>181</v>
      </c>
    </row>
    <row r="14" spans="1:7" ht="15.75" customHeight="1">
      <c r="A14" s="507" t="e">
        <f>LEFT(#REF!,3)</f>
        <v>#REF!</v>
      </c>
      <c r="B14" s="508">
        <v>8</v>
      </c>
      <c r="C14" s="475"/>
      <c r="D14" s="495" t="s">
        <v>881</v>
      </c>
      <c r="E14" s="501">
        <v>18</v>
      </c>
      <c r="F14" s="501">
        <v>33</v>
      </c>
      <c r="G14" s="501">
        <f t="shared" si="0"/>
        <v>51</v>
      </c>
    </row>
    <row r="15" spans="1:7" ht="15.75" customHeight="1">
      <c r="A15" s="507" t="e">
        <f>LEFT(#REF!,3)</f>
        <v>#REF!</v>
      </c>
      <c r="B15" s="508">
        <v>9</v>
      </c>
      <c r="C15" s="475"/>
      <c r="D15" s="495" t="s">
        <v>882</v>
      </c>
      <c r="E15" s="501">
        <v>7</v>
      </c>
      <c r="F15" s="501">
        <v>11</v>
      </c>
      <c r="G15" s="501">
        <f t="shared" si="0"/>
        <v>18</v>
      </c>
    </row>
    <row r="16" spans="1:7" ht="15.75" customHeight="1">
      <c r="A16" s="507" t="e">
        <f>LEFT(#REF!,3)</f>
        <v>#REF!</v>
      </c>
      <c r="B16" s="508">
        <v>10</v>
      </c>
      <c r="C16" s="475"/>
      <c r="D16" s="495" t="s">
        <v>883</v>
      </c>
      <c r="E16" s="501">
        <v>2</v>
      </c>
      <c r="F16" s="501">
        <v>10</v>
      </c>
      <c r="G16" s="501">
        <f t="shared" si="0"/>
        <v>12</v>
      </c>
    </row>
    <row r="17" spans="1:7" ht="15.75" customHeight="1">
      <c r="A17" s="507" t="e">
        <f>LEFT(#REF!,3)</f>
        <v>#REF!</v>
      </c>
      <c r="B17" s="508">
        <v>11</v>
      </c>
      <c r="C17" s="475"/>
      <c r="D17" s="495" t="s">
        <v>884</v>
      </c>
      <c r="E17" s="501">
        <v>19</v>
      </c>
      <c r="F17" s="501">
        <v>36</v>
      </c>
      <c r="G17" s="501">
        <f t="shared" si="0"/>
        <v>55</v>
      </c>
    </row>
    <row r="18" spans="1:7" ht="15.75" customHeight="1">
      <c r="A18" s="507" t="e">
        <f>LEFT(#REF!,3)</f>
        <v>#REF!</v>
      </c>
      <c r="B18" s="508">
        <v>12</v>
      </c>
      <c r="C18" s="475"/>
      <c r="D18" s="495" t="s">
        <v>891</v>
      </c>
      <c r="E18" s="501">
        <v>8</v>
      </c>
      <c r="F18" s="501">
        <v>48</v>
      </c>
      <c r="G18" s="501">
        <f t="shared" si="0"/>
        <v>56</v>
      </c>
    </row>
    <row r="19" spans="1:7" ht="15.75" customHeight="1">
      <c r="A19" s="297" t="e">
        <f>LEFT(#REF!,3)</f>
        <v>#REF!</v>
      </c>
      <c r="B19" s="510">
        <v>13</v>
      </c>
      <c r="C19" s="476" t="s">
        <v>490</v>
      </c>
      <c r="D19" s="496" t="s">
        <v>911</v>
      </c>
      <c r="E19" s="502">
        <v>64</v>
      </c>
      <c r="F19" s="502">
        <v>122</v>
      </c>
      <c r="G19" s="502">
        <f t="shared" si="0"/>
        <v>186</v>
      </c>
    </row>
    <row r="20" spans="1:7" ht="15.75" customHeight="1">
      <c r="A20" s="297" t="e">
        <f>LEFT(#REF!,3)</f>
        <v>#REF!</v>
      </c>
      <c r="B20" s="510">
        <v>14</v>
      </c>
      <c r="C20" s="476"/>
      <c r="D20" s="496" t="s">
        <v>892</v>
      </c>
      <c r="E20" s="502">
        <v>55</v>
      </c>
      <c r="F20" s="502">
        <v>17</v>
      </c>
      <c r="G20" s="502">
        <f t="shared" si="0"/>
        <v>72</v>
      </c>
    </row>
    <row r="21" spans="1:7" ht="15.75" customHeight="1">
      <c r="A21" s="297" t="e">
        <f>LEFT(#REF!,3)</f>
        <v>#REF!</v>
      </c>
      <c r="B21" s="510">
        <v>15</v>
      </c>
      <c r="C21" s="476"/>
      <c r="D21" s="496" t="s">
        <v>900</v>
      </c>
      <c r="E21" s="502">
        <v>14</v>
      </c>
      <c r="F21" s="502">
        <v>55</v>
      </c>
      <c r="G21" s="502">
        <f t="shared" si="0"/>
        <v>69</v>
      </c>
    </row>
    <row r="22" spans="1:7" ht="15.75" customHeight="1">
      <c r="A22" s="297" t="e">
        <f>LEFT(#REF!,3)</f>
        <v>#REF!</v>
      </c>
      <c r="B22" s="510">
        <v>16</v>
      </c>
      <c r="C22" s="476"/>
      <c r="D22" s="496" t="s">
        <v>873</v>
      </c>
      <c r="E22" s="502">
        <v>9</v>
      </c>
      <c r="F22" s="502">
        <v>6</v>
      </c>
      <c r="G22" s="502">
        <f t="shared" si="0"/>
        <v>15</v>
      </c>
    </row>
    <row r="23" spans="1:7" ht="15.75" customHeight="1">
      <c r="A23" s="297" t="e">
        <f>LEFT(#REF!,3)</f>
        <v>#REF!</v>
      </c>
      <c r="B23" s="510">
        <v>17</v>
      </c>
      <c r="C23" s="476"/>
      <c r="D23" s="496" t="s">
        <v>874</v>
      </c>
      <c r="E23" s="502">
        <v>15</v>
      </c>
      <c r="F23" s="502">
        <v>5</v>
      </c>
      <c r="G23" s="502">
        <f t="shared" si="0"/>
        <v>20</v>
      </c>
    </row>
    <row r="24" spans="1:7" ht="15.75" customHeight="1">
      <c r="A24" s="297" t="e">
        <f>LEFT(#REF!,3)</f>
        <v>#REF!</v>
      </c>
      <c r="B24" s="510">
        <v>18</v>
      </c>
      <c r="C24" s="476"/>
      <c r="D24" s="496" t="s">
        <v>885</v>
      </c>
      <c r="E24" s="502">
        <v>18</v>
      </c>
      <c r="F24" s="502">
        <v>6</v>
      </c>
      <c r="G24" s="502">
        <f t="shared" si="0"/>
        <v>24</v>
      </c>
    </row>
    <row r="25" spans="1:7" ht="15.75" customHeight="1">
      <c r="A25" s="297" t="e">
        <f>LEFT(#REF!,3)</f>
        <v>#REF!</v>
      </c>
      <c r="B25" s="510">
        <v>19</v>
      </c>
      <c r="C25" s="476"/>
      <c r="D25" s="496" t="s">
        <v>901</v>
      </c>
      <c r="E25" s="502">
        <v>51</v>
      </c>
      <c r="F25" s="502">
        <v>37</v>
      </c>
      <c r="G25" s="502">
        <f t="shared" si="0"/>
        <v>88</v>
      </c>
    </row>
    <row r="26" spans="1:7" ht="15.75" customHeight="1">
      <c r="A26" s="297" t="e">
        <f>LEFT(#REF!,3)</f>
        <v>#REF!</v>
      </c>
      <c r="B26" s="510">
        <v>20</v>
      </c>
      <c r="C26" s="476"/>
      <c r="D26" s="496" t="s">
        <v>904</v>
      </c>
      <c r="E26" s="502">
        <v>32</v>
      </c>
      <c r="F26" s="502">
        <v>3</v>
      </c>
      <c r="G26" s="502">
        <f t="shared" si="0"/>
        <v>35</v>
      </c>
    </row>
    <row r="27" spans="1:7" ht="15.75" customHeight="1">
      <c r="A27" s="297" t="e">
        <f>LEFT(#REF!,3)</f>
        <v>#REF!</v>
      </c>
      <c r="B27" s="510">
        <v>21</v>
      </c>
      <c r="C27" s="476"/>
      <c r="D27" s="496" t="s">
        <v>878</v>
      </c>
      <c r="E27" s="502">
        <v>57</v>
      </c>
      <c r="F27" s="502">
        <v>39</v>
      </c>
      <c r="G27" s="502">
        <f t="shared" si="0"/>
        <v>96</v>
      </c>
    </row>
    <row r="28" spans="1:7" ht="15.75" customHeight="1">
      <c r="A28" s="297" t="e">
        <f>LEFT(#REF!,3)</f>
        <v>#REF!</v>
      </c>
      <c r="B28" s="510">
        <v>22</v>
      </c>
      <c r="C28" s="476"/>
      <c r="D28" s="496" t="s">
        <v>886</v>
      </c>
      <c r="E28" s="502">
        <v>268</v>
      </c>
      <c r="F28" s="502">
        <v>666</v>
      </c>
      <c r="G28" s="502">
        <f t="shared" si="0"/>
        <v>934</v>
      </c>
    </row>
    <row r="29" spans="1:7" ht="15.75" customHeight="1">
      <c r="A29" s="297" t="e">
        <f>LEFT(#REF!,3)</f>
        <v>#REF!</v>
      </c>
      <c r="B29" s="513">
        <v>23</v>
      </c>
      <c r="C29" s="477" t="s">
        <v>517</v>
      </c>
      <c r="D29" s="497" t="s">
        <v>879</v>
      </c>
      <c r="E29" s="503">
        <v>1</v>
      </c>
      <c r="F29" s="503">
        <v>0</v>
      </c>
      <c r="G29" s="503">
        <f t="shared" si="0"/>
        <v>1</v>
      </c>
    </row>
    <row r="30" spans="1:7" ht="15.75" customHeight="1">
      <c r="A30" s="297" t="e">
        <f>LEFT(#REF!,3)</f>
        <v>#REF!</v>
      </c>
      <c r="B30" s="513">
        <v>24</v>
      </c>
      <c r="C30" s="478"/>
      <c r="D30" s="497" t="s">
        <v>902</v>
      </c>
      <c r="E30" s="503">
        <v>59</v>
      </c>
      <c r="F30" s="503">
        <v>38</v>
      </c>
      <c r="G30" s="503">
        <f t="shared" si="0"/>
        <v>97</v>
      </c>
    </row>
    <row r="31" spans="1:7" ht="15.75" customHeight="1">
      <c r="A31" s="297" t="e">
        <f>LEFT(#REF!,3)</f>
        <v>#REF!</v>
      </c>
      <c r="B31" s="513">
        <v>25</v>
      </c>
      <c r="C31" s="478"/>
      <c r="D31" s="497" t="s">
        <v>905</v>
      </c>
      <c r="E31" s="503">
        <v>43</v>
      </c>
      <c r="F31" s="503">
        <v>35</v>
      </c>
      <c r="G31" s="503">
        <f t="shared" si="0"/>
        <v>78</v>
      </c>
    </row>
    <row r="32" spans="1:7" ht="15.75" customHeight="1">
      <c r="A32" s="297" t="e">
        <f>LEFT(#REF!,3)</f>
        <v>#REF!</v>
      </c>
      <c r="B32" s="513">
        <v>26</v>
      </c>
      <c r="C32" s="478"/>
      <c r="D32" s="497" t="s">
        <v>880</v>
      </c>
      <c r="E32" s="503">
        <v>0</v>
      </c>
      <c r="F32" s="503">
        <v>1</v>
      </c>
      <c r="G32" s="503">
        <f t="shared" si="0"/>
        <v>1</v>
      </c>
    </row>
    <row r="33" spans="1:7" ht="15.75" customHeight="1">
      <c r="A33" s="297" t="e">
        <f>LEFT(#REF!,3)</f>
        <v>#REF!</v>
      </c>
      <c r="B33" s="513">
        <v>27</v>
      </c>
      <c r="C33" s="478"/>
      <c r="D33" s="497" t="s">
        <v>887</v>
      </c>
      <c r="E33" s="503">
        <v>53</v>
      </c>
      <c r="F33" s="503">
        <v>36</v>
      </c>
      <c r="G33" s="503">
        <f t="shared" si="0"/>
        <v>89</v>
      </c>
    </row>
    <row r="34" spans="1:7" ht="15.75" customHeight="1">
      <c r="A34" s="297" t="e">
        <f>LEFT(#REF!,3)</f>
        <v>#REF!</v>
      </c>
      <c r="B34" s="513">
        <v>28</v>
      </c>
      <c r="C34" s="478"/>
      <c r="D34" s="497" t="s">
        <v>906</v>
      </c>
      <c r="E34" s="503">
        <v>5</v>
      </c>
      <c r="F34" s="503">
        <v>3</v>
      </c>
      <c r="G34" s="503">
        <f t="shared" si="0"/>
        <v>8</v>
      </c>
    </row>
    <row r="35" spans="1:7" ht="15.75" customHeight="1">
      <c r="A35" s="297" t="e">
        <f>LEFT(#REF!,3)</f>
        <v>#REF!</v>
      </c>
      <c r="B35" s="513">
        <v>29</v>
      </c>
      <c r="C35" s="479"/>
      <c r="D35" s="497" t="s">
        <v>912</v>
      </c>
      <c r="E35" s="503">
        <v>44</v>
      </c>
      <c r="F35" s="503">
        <v>22</v>
      </c>
      <c r="G35" s="503">
        <f t="shared" si="0"/>
        <v>66</v>
      </c>
    </row>
    <row r="36" spans="1:7" ht="15.75" customHeight="1">
      <c r="A36" s="297" t="e">
        <f>LEFT(#REF!,3)</f>
        <v>#REF!</v>
      </c>
      <c r="B36" s="509">
        <v>30</v>
      </c>
      <c r="C36" s="480" t="s">
        <v>535</v>
      </c>
      <c r="D36" s="498" t="s">
        <v>888</v>
      </c>
      <c r="E36" s="504">
        <v>15</v>
      </c>
      <c r="F36" s="504">
        <v>15</v>
      </c>
      <c r="G36" s="504">
        <f t="shared" si="0"/>
        <v>30</v>
      </c>
    </row>
    <row r="37" spans="1:7" ht="15.75" customHeight="1">
      <c r="A37" s="297" t="e">
        <f>LEFT(#REF!,3)</f>
        <v>#REF!</v>
      </c>
      <c r="B37" s="509">
        <v>31</v>
      </c>
      <c r="C37" s="481"/>
      <c r="D37" s="498" t="s">
        <v>907</v>
      </c>
      <c r="E37" s="504">
        <v>5</v>
      </c>
      <c r="F37" s="504">
        <v>8</v>
      </c>
      <c r="G37" s="504">
        <f t="shared" si="0"/>
        <v>13</v>
      </c>
    </row>
    <row r="38" spans="1:7" ht="15.75" customHeight="1">
      <c r="A38" s="297" t="e">
        <f>LEFT(#REF!,3)</f>
        <v>#REF!</v>
      </c>
      <c r="B38" s="509">
        <v>32</v>
      </c>
      <c r="C38" s="481"/>
      <c r="D38" s="498" t="s">
        <v>889</v>
      </c>
      <c r="E38" s="504">
        <v>178</v>
      </c>
      <c r="F38" s="504">
        <v>203</v>
      </c>
      <c r="G38" s="504">
        <f t="shared" si="0"/>
        <v>381</v>
      </c>
    </row>
    <row r="39" spans="1:7" s="307" customFormat="1" ht="15.75" customHeight="1">
      <c r="A39" s="297" t="e">
        <f>LEFT(#REF!,3)</f>
        <v>#REF!</v>
      </c>
      <c r="B39" s="509">
        <v>33</v>
      </c>
      <c r="C39" s="482"/>
      <c r="D39" s="498" t="s">
        <v>890</v>
      </c>
      <c r="E39" s="504">
        <v>60</v>
      </c>
      <c r="F39" s="504">
        <v>182</v>
      </c>
      <c r="G39" s="504">
        <f t="shared" si="0"/>
        <v>242</v>
      </c>
    </row>
    <row r="40" spans="1:7" s="307" customFormat="1" ht="15.75" customHeight="1">
      <c r="A40" s="297" t="e">
        <f>LEFT(#REF!,3)</f>
        <v>#REF!</v>
      </c>
      <c r="B40" s="511">
        <v>34</v>
      </c>
      <c r="C40" s="483" t="s">
        <v>552</v>
      </c>
      <c r="D40" s="499" t="s">
        <v>893</v>
      </c>
      <c r="E40" s="505">
        <v>25</v>
      </c>
      <c r="F40" s="505">
        <v>12</v>
      </c>
      <c r="G40" s="505">
        <f t="shared" si="0"/>
        <v>37</v>
      </c>
    </row>
    <row r="41" spans="1:7" s="307" customFormat="1" ht="15.75" customHeight="1">
      <c r="A41" s="297" t="e">
        <f>LEFT(#REF!,3)</f>
        <v>#REF!</v>
      </c>
      <c r="B41" s="511">
        <v>35</v>
      </c>
      <c r="C41" s="484"/>
      <c r="D41" s="499" t="s">
        <v>908</v>
      </c>
      <c r="E41" s="505">
        <v>7</v>
      </c>
      <c r="F41" s="505">
        <v>4</v>
      </c>
      <c r="G41" s="505">
        <f t="shared" si="0"/>
        <v>11</v>
      </c>
    </row>
    <row r="42" spans="1:7" s="307" customFormat="1" ht="15.75" customHeight="1">
      <c r="A42" s="297" t="e">
        <f>LEFT(#REF!,3)</f>
        <v>#REF!</v>
      </c>
      <c r="B42" s="511">
        <v>36</v>
      </c>
      <c r="C42" s="484"/>
      <c r="D42" s="499" t="s">
        <v>894</v>
      </c>
      <c r="E42" s="505">
        <v>4</v>
      </c>
      <c r="F42" s="505">
        <v>4</v>
      </c>
      <c r="G42" s="505">
        <f t="shared" si="0"/>
        <v>8</v>
      </c>
    </row>
    <row r="43" spans="1:7" s="307" customFormat="1" ht="15.75" customHeight="1">
      <c r="A43" s="297" t="e">
        <f>LEFT(#REF!,3)</f>
        <v>#REF!</v>
      </c>
      <c r="B43" s="511">
        <v>37</v>
      </c>
      <c r="C43" s="484"/>
      <c r="D43" s="499" t="s">
        <v>895</v>
      </c>
      <c r="E43" s="505">
        <v>7</v>
      </c>
      <c r="F43" s="505">
        <v>5</v>
      </c>
      <c r="G43" s="505">
        <f t="shared" si="0"/>
        <v>12</v>
      </c>
    </row>
    <row r="44" spans="1:7" s="307" customFormat="1" ht="15.75" customHeight="1">
      <c r="A44" s="297" t="e">
        <f>LEFT(#REF!,3)</f>
        <v>#REF!</v>
      </c>
      <c r="B44" s="511">
        <v>38</v>
      </c>
      <c r="C44" s="484"/>
      <c r="D44" s="499" t="s">
        <v>896</v>
      </c>
      <c r="E44" s="505">
        <v>25</v>
      </c>
      <c r="F44" s="505">
        <v>18</v>
      </c>
      <c r="G44" s="505">
        <f t="shared" si="0"/>
        <v>43</v>
      </c>
    </row>
    <row r="45" spans="1:7" s="307" customFormat="1" ht="15.75" customHeight="1">
      <c r="A45" s="297" t="e">
        <f>LEFT(#REF!,3)</f>
        <v>#REF!</v>
      </c>
      <c r="B45" s="511">
        <v>39</v>
      </c>
      <c r="C45" s="485"/>
      <c r="D45" s="499" t="s">
        <v>903</v>
      </c>
      <c r="E45" s="505">
        <v>338</v>
      </c>
      <c r="F45" s="505">
        <v>910</v>
      </c>
      <c r="G45" s="505">
        <f t="shared" si="0"/>
        <v>1248</v>
      </c>
    </row>
    <row r="46" spans="1:7" s="307" customFormat="1" ht="15.75" customHeight="1">
      <c r="A46" s="297" t="e">
        <f>LEFT(#REF!,3)</f>
        <v>#REF!</v>
      </c>
      <c r="B46" s="512">
        <v>40</v>
      </c>
      <c r="C46" s="486" t="s">
        <v>576</v>
      </c>
      <c r="D46" s="500" t="s">
        <v>897</v>
      </c>
      <c r="E46" s="506">
        <v>65</v>
      </c>
      <c r="F46" s="506">
        <v>102</v>
      </c>
      <c r="G46" s="506">
        <f t="shared" si="0"/>
        <v>167</v>
      </c>
    </row>
    <row r="47" spans="1:7" s="307" customFormat="1" ht="15.75" customHeight="1">
      <c r="A47" s="297" t="e">
        <f>LEFT(#REF!,3)</f>
        <v>#REF!</v>
      </c>
      <c r="B47" s="512">
        <v>41</v>
      </c>
      <c r="C47" s="487"/>
      <c r="D47" s="500" t="s">
        <v>898</v>
      </c>
      <c r="E47" s="506">
        <v>56</v>
      </c>
      <c r="F47" s="506">
        <v>169</v>
      </c>
      <c r="G47" s="506">
        <f t="shared" si="0"/>
        <v>225</v>
      </c>
    </row>
    <row r="48" spans="1:7" ht="15.75" customHeight="1">
      <c r="A48" s="297" t="e">
        <f>LEFT(#REF!,3)</f>
        <v>#REF!</v>
      </c>
      <c r="B48" s="512">
        <v>42</v>
      </c>
      <c r="C48" s="487"/>
      <c r="D48" s="500" t="s">
        <v>899</v>
      </c>
      <c r="E48" s="506">
        <v>131</v>
      </c>
      <c r="F48" s="506">
        <v>202</v>
      </c>
      <c r="G48" s="506">
        <f t="shared" si="0"/>
        <v>333</v>
      </c>
    </row>
    <row r="49" spans="1:7" ht="15.75" customHeight="1">
      <c r="A49" s="297" t="e">
        <f>LEFT(#REF!,3)</f>
        <v>#REF!</v>
      </c>
      <c r="B49" s="512">
        <v>43</v>
      </c>
      <c r="C49" s="488"/>
      <c r="D49" s="500" t="s">
        <v>913</v>
      </c>
      <c r="E49" s="506">
        <v>160</v>
      </c>
      <c r="F49" s="506">
        <v>296</v>
      </c>
      <c r="G49" s="506">
        <f t="shared" si="0"/>
        <v>456</v>
      </c>
    </row>
    <row r="50" spans="1:7" ht="18" customHeight="1">
      <c r="B50" s="332" t="s">
        <v>163</v>
      </c>
      <c r="C50" s="473"/>
      <c r="D50" s="331"/>
      <c r="E50" s="489">
        <f>SUM(E7:E49)</f>
        <v>3237</v>
      </c>
      <c r="F50" s="489">
        <f t="shared" ref="F50:G50" si="1">SUM(F7:F49)</f>
        <v>4540</v>
      </c>
      <c r="G50" s="490">
        <f t="shared" si="1"/>
        <v>7777</v>
      </c>
    </row>
    <row r="51" spans="1:7" ht="18" customHeight="1">
      <c r="B51" s="324" t="s">
        <v>675</v>
      </c>
      <c r="C51" s="474"/>
      <c r="D51" s="325"/>
      <c r="E51" s="491">
        <f>+E50/$G$50</f>
        <v>0.41622733701941622</v>
      </c>
      <c r="F51" s="491">
        <f>+F50/$G$50</f>
        <v>0.58377266298058372</v>
      </c>
      <c r="G51" s="492">
        <f>SUM(E51:F51)</f>
        <v>1</v>
      </c>
    </row>
    <row r="52" spans="1:7" ht="12.75" customHeight="1">
      <c r="B52" s="322" t="s">
        <v>673</v>
      </c>
      <c r="C52" s="322"/>
      <c r="D52" s="322"/>
      <c r="E52" s="322"/>
      <c r="F52" s="322"/>
    </row>
    <row r="55" spans="1:7" ht="17.25" customHeight="1">
      <c r="D55" s="518" t="s">
        <v>22</v>
      </c>
      <c r="E55" s="331" t="s">
        <v>672</v>
      </c>
      <c r="F55" s="331"/>
      <c r="G55" s="493" t="s">
        <v>674</v>
      </c>
    </row>
    <row r="56" spans="1:7" ht="17.25" customHeight="1">
      <c r="D56" s="519"/>
      <c r="E56" s="306" t="s">
        <v>669</v>
      </c>
      <c r="F56" s="306" t="s">
        <v>670</v>
      </c>
      <c r="G56" s="494"/>
    </row>
    <row r="57" spans="1:7" ht="14.25" customHeight="1">
      <c r="D57" s="514" t="s">
        <v>414</v>
      </c>
      <c r="E57" s="515">
        <f>SUM(E7:E18)</f>
        <v>1373</v>
      </c>
      <c r="F57" s="515">
        <f>SUM(F7:F18)</f>
        <v>1319</v>
      </c>
      <c r="G57" s="515">
        <f>SUM(E57:F57)</f>
        <v>2692</v>
      </c>
    </row>
    <row r="58" spans="1:7" ht="14.25" customHeight="1">
      <c r="D58" s="514" t="s">
        <v>490</v>
      </c>
      <c r="E58" s="515">
        <f>SUM(E19:E28)</f>
        <v>583</v>
      </c>
      <c r="F58" s="515">
        <f>SUM(F19:F28)</f>
        <v>956</v>
      </c>
      <c r="G58" s="515">
        <f t="shared" ref="G58:G62" si="2">SUM(E58:F58)</f>
        <v>1539</v>
      </c>
    </row>
    <row r="59" spans="1:7" ht="14.25" customHeight="1">
      <c r="D59" s="514" t="s">
        <v>517</v>
      </c>
      <c r="E59" s="515">
        <f>SUM(E29:E35)</f>
        <v>205</v>
      </c>
      <c r="F59" s="515">
        <f>SUM(F29:F35)</f>
        <v>135</v>
      </c>
      <c r="G59" s="515">
        <f t="shared" si="2"/>
        <v>340</v>
      </c>
    </row>
    <row r="60" spans="1:7" ht="14.25" customHeight="1">
      <c r="D60" s="514" t="s">
        <v>535</v>
      </c>
      <c r="E60" s="515">
        <f>SUM(E36:E39)</f>
        <v>258</v>
      </c>
      <c r="F60" s="515">
        <f>SUM(F36:F39)</f>
        <v>408</v>
      </c>
      <c r="G60" s="515">
        <f t="shared" si="2"/>
        <v>666</v>
      </c>
    </row>
    <row r="61" spans="1:7" ht="14.25" customHeight="1">
      <c r="D61" s="514" t="s">
        <v>552</v>
      </c>
      <c r="E61" s="515">
        <f>SUM(E40:E45)</f>
        <v>406</v>
      </c>
      <c r="F61" s="515">
        <f>SUM(F40:F45)</f>
        <v>953</v>
      </c>
      <c r="G61" s="515">
        <f t="shared" si="2"/>
        <v>1359</v>
      </c>
    </row>
    <row r="62" spans="1:7" ht="14.25" customHeight="1">
      <c r="D62" s="514" t="s">
        <v>576</v>
      </c>
      <c r="E62" s="515">
        <f>SUM(E46:E49)</f>
        <v>412</v>
      </c>
      <c r="F62" s="515">
        <f>SUM(F46:F49)</f>
        <v>769</v>
      </c>
      <c r="G62" s="515">
        <f t="shared" si="2"/>
        <v>1181</v>
      </c>
    </row>
    <row r="63" spans="1:7" ht="17.25" customHeight="1">
      <c r="D63" s="516" t="s">
        <v>163</v>
      </c>
      <c r="E63" s="489">
        <f>SUM(E57:E62)</f>
        <v>3237</v>
      </c>
      <c r="F63" s="489">
        <f t="shared" ref="F63:G63" si="3">SUM(F57:F62)</f>
        <v>4540</v>
      </c>
      <c r="G63" s="490">
        <f t="shared" si="3"/>
        <v>7777</v>
      </c>
    </row>
    <row r="64" spans="1:7" ht="17.25" customHeight="1">
      <c r="D64" s="517" t="s">
        <v>675</v>
      </c>
      <c r="E64" s="491">
        <f>+E63/$G$50</f>
        <v>0.41622733701941622</v>
      </c>
      <c r="F64" s="491">
        <f>+F63/$G$50</f>
        <v>0.58377266298058372</v>
      </c>
      <c r="G64" s="492">
        <f>SUM(E64:F64)</f>
        <v>1</v>
      </c>
    </row>
  </sheetData>
  <mergeCells count="21">
    <mergeCell ref="D55:D56"/>
    <mergeCell ref="E55:F55"/>
    <mergeCell ref="G55:G56"/>
    <mergeCell ref="G5:G6"/>
    <mergeCell ref="C7:C18"/>
    <mergeCell ref="C19:C28"/>
    <mergeCell ref="C29:C35"/>
    <mergeCell ref="C36:C39"/>
    <mergeCell ref="B52:F52"/>
    <mergeCell ref="B51:D51"/>
    <mergeCell ref="B5:B6"/>
    <mergeCell ref="D1:D2"/>
    <mergeCell ref="F1:F2"/>
    <mergeCell ref="E1:E2"/>
    <mergeCell ref="D5:D6"/>
    <mergeCell ref="E5:F5"/>
    <mergeCell ref="B50:D50"/>
    <mergeCell ref="C5:C6"/>
    <mergeCell ref="C40:C45"/>
    <mergeCell ref="C46:C49"/>
    <mergeCell ref="B3:G3"/>
  </mergeCells>
  <conditionalFormatting sqref="C7:D7 C19:D19 D8:D18 C29:D29 D20:D28 C36:D36 D30:D35 C40:D40 D37:D39 C46:D46 D41:D45 D47:D49">
    <cfRule type="expression" dxfId="50" priority="13">
      <formula>LEFT(C7, 1) = "1"</formula>
    </cfRule>
  </conditionalFormatting>
  <conditionalFormatting sqref="C7:D7 C19:D19 D8:D18 C29:D29 D20:D28 C36:D36 D30:D35 C40:D40 D37:D39 C46:D46 D41:D45 D47:D49">
    <cfRule type="expression" dxfId="49" priority="14">
      <formula>LEFT(C7, 1) = "2"</formula>
    </cfRule>
  </conditionalFormatting>
  <conditionalFormatting sqref="C7:D7 C19:D19 D8:D18 C29:D29 D20:D28 C36:D36 D30:D35 C40:D40 D37:D39 C46:D46 D41:D45 D47:D49">
    <cfRule type="expression" dxfId="48" priority="15">
      <formula>LEFT(C7, 1) = "3"</formula>
    </cfRule>
  </conditionalFormatting>
  <conditionalFormatting sqref="C7:D7 C19:D19 D8:D18 C29:D29 D20:D28 C36:D36 D30:D35 C40:D40 D37:D39 C46:D46 D41:D45 D47:D49">
    <cfRule type="expression" dxfId="47" priority="16">
      <formula>LEFT(C7, 1) = "4"</formula>
    </cfRule>
  </conditionalFormatting>
  <conditionalFormatting sqref="C7:D7 C19:D19 D8:D18 C29:D29 D20:D28 C36:D36 D30:D35 C40:D40 D37:D39 C46:D46 D41:D45 D47:D49">
    <cfRule type="expression" dxfId="46" priority="17">
      <formula>LEFT(C7, 1) = "5"</formula>
    </cfRule>
  </conditionalFormatting>
  <conditionalFormatting sqref="C7:D7 C19:D19 D8:D18 C29:D29 D20:D28 C36:D36 D30:D35 C40:D40 D37:D39 C46:D46 D41:D45 D47:D49">
    <cfRule type="expression" dxfId="45" priority="18">
      <formula>LEFT(C7, 1) = "6"</formula>
    </cfRule>
  </conditionalFormatting>
  <conditionalFormatting sqref="D57:D64">
    <cfRule type="expression" dxfId="5" priority="1">
      <formula>LEFT(D57, 1) = "1"</formula>
    </cfRule>
  </conditionalFormatting>
  <conditionalFormatting sqref="D57:D64">
    <cfRule type="expression" dxfId="4" priority="2">
      <formula>LEFT(D57, 1) = "2"</formula>
    </cfRule>
  </conditionalFormatting>
  <conditionalFormatting sqref="D57:D64">
    <cfRule type="expression" dxfId="3" priority="3">
      <formula>LEFT(D57, 1) = "3"</formula>
    </cfRule>
  </conditionalFormatting>
  <conditionalFormatting sqref="D57:D64">
    <cfRule type="expression" dxfId="2" priority="4">
      <formula>LEFT(D57, 1) = "4"</formula>
    </cfRule>
  </conditionalFormatting>
  <conditionalFormatting sqref="D57:D64">
    <cfRule type="expression" dxfId="1" priority="5">
      <formula>LEFT(D57, 1) = "5"</formula>
    </cfRule>
  </conditionalFormatting>
  <conditionalFormatting sqref="D57:D64">
    <cfRule type="expression" dxfId="0" priority="6">
      <formula>LEFT(D57, 1) = "6"</formula>
    </cfRule>
  </conditionalFormatting>
  <pageMargins left="0.7" right="0.7" top="0.75" bottom="0.75" header="0.3" footer="0.3"/>
  <pageSetup orientation="portrait" r:id="rId1"/>
  <ignoredErrors>
    <ignoredError sqref="E58:F62 E57:F57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Click and enter a value from range Parametros!C2:C200">
          <x14:formula1>
            <xm:f>[1]Parametros!#REF!</xm:f>
          </x14:formula1>
          <xm:sqref>D7:D49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50"/>
  <sheetViews>
    <sheetView showGridLines="0" topLeftCell="B1" workbookViewId="0"/>
  </sheetViews>
  <sheetFormatPr baseColWidth="10" defaultColWidth="14.42578125" defaultRowHeight="12.75" customHeight="1"/>
  <cols>
    <col min="1" max="1" width="4.28515625" hidden="1" customWidth="1"/>
    <col min="2" max="2" width="3.5703125" customWidth="1"/>
    <col min="3" max="3" width="28.140625" customWidth="1"/>
    <col min="4" max="4" width="10.7109375" customWidth="1"/>
    <col min="5" max="7" width="5.140625" customWidth="1"/>
    <col min="8" max="13" width="5.28515625" customWidth="1"/>
    <col min="14" max="14" width="7" customWidth="1"/>
    <col min="15" max="15" width="1" customWidth="1"/>
    <col min="16" max="17" width="6.5703125" customWidth="1"/>
    <col min="18" max="18" width="1" customWidth="1"/>
    <col min="19" max="19" width="7.140625" customWidth="1"/>
    <col min="20" max="20" width="6" customWidth="1"/>
    <col min="21" max="26" width="6.140625" customWidth="1"/>
    <col min="27" max="27" width="1.5703125" customWidth="1"/>
  </cols>
  <sheetData>
    <row r="1" spans="1:27" ht="27.75" customHeight="1">
      <c r="A1" s="2"/>
      <c r="B1" s="252" t="s">
        <v>160</v>
      </c>
      <c r="C1" s="367" t="str">
        <f ca="1">Parametros!X2</f>
        <v/>
      </c>
      <c r="D1" s="366"/>
      <c r="E1" s="365">
        <f>Parametros!X3</f>
        <v>0</v>
      </c>
      <c r="F1" s="366"/>
      <c r="G1" s="366"/>
      <c r="H1" s="366"/>
      <c r="I1" s="366"/>
      <c r="J1" s="366"/>
      <c r="K1" s="369">
        <f>Parametros!X4</f>
        <v>0</v>
      </c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79">
        <f>Parametros!X5</f>
        <v>0</v>
      </c>
      <c r="W1" s="366"/>
      <c r="X1" s="366"/>
      <c r="Y1" s="366"/>
      <c r="Z1" s="366"/>
      <c r="AA1" s="251"/>
    </row>
    <row r="2" spans="1:27" ht="11.25" customHeight="1">
      <c r="A2" s="2"/>
      <c r="B2" s="3"/>
      <c r="C2" s="368"/>
      <c r="D2" s="368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251"/>
    </row>
    <row r="3" spans="1:27" ht="20.25" customHeight="1">
      <c r="A3" s="2"/>
      <c r="B3" s="3"/>
      <c r="C3" s="370" t="s">
        <v>161</v>
      </c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2"/>
    </row>
    <row r="4" spans="1:27" ht="2.25" customHeight="1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7" ht="9.75" customHeight="1">
      <c r="A5" s="2"/>
      <c r="B5" s="3"/>
      <c r="C5" s="6"/>
      <c r="D5" s="7"/>
      <c r="V5" s="54"/>
      <c r="W5" s="54"/>
      <c r="X5" s="253"/>
      <c r="Y5" s="55"/>
      <c r="Z5" s="254"/>
    </row>
    <row r="6" spans="1:27" ht="15" customHeight="1">
      <c r="A6" s="10"/>
      <c r="B6" s="49"/>
      <c r="C6" s="56" t="s">
        <v>1</v>
      </c>
      <c r="D6" s="7"/>
      <c r="E6" s="350" t="s">
        <v>162</v>
      </c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8"/>
      <c r="Q6" s="339">
        <f>N25</f>
        <v>0</v>
      </c>
      <c r="R6" s="340"/>
      <c r="S6" s="340"/>
      <c r="T6" s="341"/>
      <c r="U6" s="57"/>
      <c r="V6" s="373" t="s">
        <v>163</v>
      </c>
      <c r="W6" s="374"/>
      <c r="X6" s="374"/>
      <c r="Y6" s="374"/>
      <c r="Z6" s="375"/>
      <c r="AA6" s="58"/>
    </row>
    <row r="7" spans="1:27" ht="15" customHeight="1">
      <c r="A7" s="10"/>
      <c r="B7" s="49"/>
      <c r="C7" s="255">
        <v>43100</v>
      </c>
      <c r="D7" s="7"/>
      <c r="E7" s="350" t="s">
        <v>6</v>
      </c>
      <c r="F7" s="347"/>
      <c r="G7" s="347"/>
      <c r="H7" s="347"/>
      <c r="I7" s="380" t="s">
        <v>164</v>
      </c>
      <c r="J7" s="347"/>
      <c r="K7" s="347"/>
      <c r="L7" s="347"/>
      <c r="M7" s="347"/>
      <c r="N7" s="347"/>
      <c r="O7" s="347"/>
      <c r="P7" s="348"/>
      <c r="Q7" s="339">
        <f>Z25+Z49</f>
        <v>0</v>
      </c>
      <c r="R7" s="340"/>
      <c r="S7" s="340"/>
      <c r="T7" s="341"/>
      <c r="U7" s="57"/>
      <c r="V7" s="376"/>
      <c r="W7" s="377"/>
      <c r="X7" s="377"/>
      <c r="Y7" s="377"/>
      <c r="Z7" s="378"/>
      <c r="AA7" s="58"/>
    </row>
    <row r="8" spans="1:27" ht="15" customHeight="1">
      <c r="A8" s="10"/>
      <c r="B8" s="49"/>
      <c r="C8" s="59" t="s">
        <v>2</v>
      </c>
      <c r="D8" s="7"/>
      <c r="E8" s="350" t="s">
        <v>166</v>
      </c>
      <c r="F8" s="347"/>
      <c r="G8" s="347"/>
      <c r="H8" s="349" t="s">
        <v>167</v>
      </c>
      <c r="I8" s="347"/>
      <c r="J8" s="347"/>
      <c r="K8" s="347"/>
      <c r="L8" s="347"/>
      <c r="M8" s="347"/>
      <c r="N8" s="347"/>
      <c r="O8" s="347"/>
      <c r="P8" s="348"/>
      <c r="Q8" s="339">
        <f>N37</f>
        <v>0</v>
      </c>
      <c r="R8" s="340"/>
      <c r="S8" s="340"/>
      <c r="T8" s="341"/>
      <c r="U8" s="57"/>
      <c r="V8" s="333">
        <f>SUM(Q6:T9)</f>
        <v>0</v>
      </c>
      <c r="W8" s="334"/>
      <c r="X8" s="334"/>
      <c r="Y8" s="334"/>
      <c r="Z8" s="335"/>
      <c r="AA8" s="58"/>
    </row>
    <row r="9" spans="1:27" ht="15" customHeight="1">
      <c r="A9" s="10"/>
      <c r="B9" s="49"/>
      <c r="C9" s="60">
        <f ca="1">NOW()</f>
        <v>43245.409012962962</v>
      </c>
      <c r="D9" s="7"/>
      <c r="E9" s="350" t="s">
        <v>168</v>
      </c>
      <c r="F9" s="347"/>
      <c r="G9" s="61"/>
      <c r="H9" s="346" t="s">
        <v>169</v>
      </c>
      <c r="I9" s="347"/>
      <c r="J9" s="347"/>
      <c r="K9" s="347"/>
      <c r="L9" s="347"/>
      <c r="M9" s="347"/>
      <c r="N9" s="347"/>
      <c r="O9" s="347"/>
      <c r="P9" s="348"/>
      <c r="Q9" s="339">
        <f>N47+Z47</f>
        <v>0</v>
      </c>
      <c r="R9" s="340"/>
      <c r="S9" s="340"/>
      <c r="T9" s="341"/>
      <c r="U9" s="57"/>
      <c r="V9" s="336"/>
      <c r="W9" s="337"/>
      <c r="X9" s="337"/>
      <c r="Y9" s="337"/>
      <c r="Z9" s="338"/>
      <c r="AA9" s="58"/>
    </row>
    <row r="10" spans="1:27" ht="2.25" customHeight="1">
      <c r="A10" s="10"/>
      <c r="B10" s="49"/>
      <c r="C10" s="62"/>
      <c r="D10" s="7"/>
      <c r="E10" s="63"/>
      <c r="F10" s="63"/>
      <c r="G10" s="63"/>
      <c r="H10" s="63"/>
      <c r="I10" s="63"/>
      <c r="J10" s="63"/>
      <c r="K10" s="63"/>
      <c r="L10" s="63"/>
      <c r="M10" s="63"/>
      <c r="N10" s="9"/>
      <c r="O10" s="9"/>
      <c r="P10" s="9"/>
      <c r="Q10" s="9"/>
      <c r="R10" s="9"/>
      <c r="S10" s="9"/>
      <c r="T10" s="9"/>
      <c r="U10" s="57"/>
      <c r="V10" s="57"/>
      <c r="W10" s="57"/>
      <c r="X10" s="57"/>
      <c r="Y10" s="57"/>
      <c r="Z10" s="57"/>
      <c r="AA10" s="58"/>
    </row>
    <row r="11" spans="1:27" ht="2.25" customHeight="1">
      <c r="A11" s="10"/>
      <c r="B11" s="49"/>
      <c r="C11" s="62"/>
      <c r="D11" s="7"/>
      <c r="U11" s="57"/>
      <c r="V11" s="57"/>
      <c r="W11" s="57"/>
      <c r="X11" s="57"/>
      <c r="Y11" s="57"/>
      <c r="Z11" s="57"/>
      <c r="AA11" s="58"/>
    </row>
    <row r="12" spans="1:27" ht="2.25" customHeight="1">
      <c r="A12" s="10"/>
      <c r="B12" s="49"/>
      <c r="C12" s="62"/>
      <c r="D12" s="7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4"/>
      <c r="U12" s="57"/>
      <c r="V12" s="57"/>
      <c r="W12" s="57"/>
      <c r="X12" s="57"/>
      <c r="Y12" s="57"/>
      <c r="Z12" s="57"/>
      <c r="AA12" s="58"/>
    </row>
    <row r="13" spans="1:27" ht="2.25" customHeight="1">
      <c r="A13" s="10"/>
      <c r="B13" s="49"/>
      <c r="C13" s="62"/>
      <c r="D13" s="7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4"/>
      <c r="U13" s="57"/>
      <c r="V13" s="57"/>
      <c r="W13" s="57"/>
      <c r="X13" s="57"/>
      <c r="Y13" s="57"/>
      <c r="Z13" s="57"/>
      <c r="AA13" s="58"/>
    </row>
    <row r="14" spans="1:27" ht="1.5" customHeight="1"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7" ht="15" customHeight="1">
      <c r="A15" s="10"/>
      <c r="C15" s="415" t="s">
        <v>3</v>
      </c>
      <c r="D15" s="384"/>
      <c r="E15" s="360" t="s">
        <v>170</v>
      </c>
      <c r="F15" s="361"/>
      <c r="G15" s="362"/>
      <c r="H15" s="363" t="s">
        <v>5</v>
      </c>
      <c r="I15" s="364"/>
      <c r="J15" s="364"/>
      <c r="K15" s="364"/>
      <c r="L15" s="364"/>
      <c r="M15" s="364"/>
      <c r="N15" s="65"/>
      <c r="O15" s="12"/>
      <c r="P15" s="66"/>
      <c r="Q15" s="66"/>
      <c r="R15" s="66"/>
      <c r="S15" s="67" t="s">
        <v>171</v>
      </c>
      <c r="T15" s="14"/>
      <c r="U15" s="386" t="s">
        <v>6</v>
      </c>
      <c r="V15" s="384"/>
      <c r="W15" s="384"/>
      <c r="X15" s="383" t="s">
        <v>7</v>
      </c>
      <c r="Y15" s="384"/>
      <c r="Z15" s="385"/>
      <c r="AA15" s="14"/>
    </row>
    <row r="16" spans="1:27" ht="15.75" customHeight="1">
      <c r="A16" s="16"/>
      <c r="C16" s="416"/>
      <c r="D16" s="366"/>
      <c r="E16" s="353" t="s">
        <v>172</v>
      </c>
      <c r="F16" s="357" t="s">
        <v>173</v>
      </c>
      <c r="G16" s="343"/>
      <c r="H16" s="355" t="s">
        <v>11</v>
      </c>
      <c r="I16" s="356"/>
      <c r="J16" s="352"/>
      <c r="K16" s="355" t="s">
        <v>12</v>
      </c>
      <c r="L16" s="356"/>
      <c r="M16" s="352"/>
      <c r="N16" s="358" t="s">
        <v>13</v>
      </c>
      <c r="O16" s="68"/>
      <c r="P16" s="351" t="s">
        <v>14</v>
      </c>
      <c r="Q16" s="352"/>
      <c r="R16" s="68"/>
      <c r="S16" s="409" t="s">
        <v>15</v>
      </c>
      <c r="T16" s="14"/>
      <c r="U16" s="387" t="s">
        <v>16</v>
      </c>
      <c r="V16" s="389" t="s">
        <v>17</v>
      </c>
      <c r="W16" s="389" t="s">
        <v>18</v>
      </c>
      <c r="X16" s="389" t="s">
        <v>19</v>
      </c>
      <c r="Y16" s="381" t="s">
        <v>20</v>
      </c>
      <c r="Z16" s="391" t="s">
        <v>13</v>
      </c>
      <c r="AA16" s="14"/>
    </row>
    <row r="17" spans="1:27" ht="15.75" customHeight="1">
      <c r="A17" s="10"/>
      <c r="B17" s="69" t="s">
        <v>21</v>
      </c>
      <c r="C17" s="23" t="s">
        <v>22</v>
      </c>
      <c r="D17" s="23" t="s">
        <v>23</v>
      </c>
      <c r="E17" s="354"/>
      <c r="F17" s="25" t="s">
        <v>24</v>
      </c>
      <c r="G17" s="25" t="s">
        <v>26</v>
      </c>
      <c r="H17" s="25" t="s">
        <v>24</v>
      </c>
      <c r="I17" s="25" t="s">
        <v>26</v>
      </c>
      <c r="J17" s="25" t="s">
        <v>27</v>
      </c>
      <c r="K17" s="25" t="s">
        <v>24</v>
      </c>
      <c r="L17" s="25" t="s">
        <v>26</v>
      </c>
      <c r="M17" s="25" t="s">
        <v>27</v>
      </c>
      <c r="N17" s="359"/>
      <c r="O17" s="68"/>
      <c r="P17" s="25" t="s">
        <v>28</v>
      </c>
      <c r="Q17" s="25" t="s">
        <v>29</v>
      </c>
      <c r="R17" s="68"/>
      <c r="S17" s="410"/>
      <c r="T17" s="14"/>
      <c r="U17" s="388"/>
      <c r="V17" s="390"/>
      <c r="W17" s="382"/>
      <c r="X17" s="382"/>
      <c r="Y17" s="382"/>
      <c r="Z17" s="392"/>
      <c r="AA17" s="70"/>
    </row>
    <row r="18" spans="1:27" ht="15" customHeight="1">
      <c r="A18" s="28" t="str">
        <f t="shared" ref="A18:A23" si="0">CONCATENATE(LEFT(C18,1),"*")</f>
        <v>1*</v>
      </c>
      <c r="B18" s="29">
        <f>IF(ISBLANK(C18),0,1)</f>
        <v>1</v>
      </c>
      <c r="C18" s="31" t="s">
        <v>175</v>
      </c>
      <c r="D18" s="71">
        <f>COUNTIF(Historial_PPL_ERON_x_Código!$C$10:$C$150,C18)</f>
        <v>0</v>
      </c>
      <c r="E18" s="72">
        <f>SUMIF(Historial_PPL_ERON_x_Código!$A$10:$A$150,A18,Historial_PPL_ERON_x_Código!$G$10:$G$150)</f>
        <v>0</v>
      </c>
      <c r="F18" s="73">
        <f>SUMIF(Historial_PPL_ERON_x_Código!$A$10:$A$150,A18,Historial_PPL_ERON_x_Código!$H$10:$H$150)</f>
        <v>0</v>
      </c>
      <c r="G18" s="74">
        <f>SUMIF(Historial_PPL_ERON_x_Código!$A$10:$A$150,A18,Historial_PPL_ERON_x_Código!$I$10:$I$150)</f>
        <v>0</v>
      </c>
      <c r="H18" s="73">
        <f>SUMIF(Historial_PPL_ERON_x_Código!$A$10:$A$150,A18,Historial_PPL_ERON_x_Código!$J$10:$J$150)</f>
        <v>0</v>
      </c>
      <c r="I18" s="75">
        <f>SUMIF(Historial_PPL_ERON_x_Código!$A$10:$A$150,A18,Historial_PPL_ERON_x_Código!$K$10:$K$150)</f>
        <v>0</v>
      </c>
      <c r="J18" s="76">
        <f>SUMIF(Historial_PPL_ERON_x_Código!$A$10:$A$150,A18,Historial_PPL_ERON_x_Código!$L$10:$L$150)</f>
        <v>0</v>
      </c>
      <c r="K18" s="73">
        <f>SUMIF(Historial_PPL_ERON_x_Código!$A$10:$A$150,A18,Historial_PPL_ERON_x_Código!$M$10:$M$150)</f>
        <v>0</v>
      </c>
      <c r="L18" s="75">
        <f>SUMIF(Historial_PPL_ERON_x_Código!$A$10:$A$150,A18,Historial_PPL_ERON_x_Código!$N$10:$N$150)</f>
        <v>0</v>
      </c>
      <c r="M18" s="76">
        <f>SUMIF(Historial_PPL_ERON_x_Código!$A$10:$A$150,A18,Historial_PPL_ERON_x_Código!$O$10:$O$150)</f>
        <v>0</v>
      </c>
      <c r="N18" s="77">
        <f>SUMIF(Historial_PPL_ERON_x_Código!$A$10:$A$150,A18,Historial_PPL_ERON_x_Código!$P$10:$P$150)</f>
        <v>0</v>
      </c>
      <c r="O18" s="40"/>
      <c r="P18" s="73">
        <f t="shared" ref="P18:P23" si="1">N18-E18</f>
        <v>0</v>
      </c>
      <c r="Q18" s="78" t="e">
        <f t="shared" ref="Q18:Q23" si="2">(N18/E18)-100%</f>
        <v>#DIV/0!</v>
      </c>
      <c r="R18" s="42"/>
      <c r="S18" s="79">
        <f>SUMIF(Historial_PPL_ERON_x_Código!$A$10:$A$150,A18,Historial_PPL_ERON_x_Código!$U$10:$U$150)</f>
        <v>0</v>
      </c>
      <c r="T18" s="42"/>
      <c r="U18" s="80">
        <f>SUMIF(Historial_PPL_ERON_x_Código!$A$10:$A$150,A18,Historial_PPL_ERON_x_Código!$W$10:$W$150)</f>
        <v>0</v>
      </c>
      <c r="V18" s="81">
        <f>SUMIF(Historial_PPL_ERON_x_Código!$A$10:$A$150,A18,Historial_PPL_ERON_x_Código!$X$10:$X$150)</f>
        <v>0</v>
      </c>
      <c r="W18" s="81">
        <f>SUMIF(Historial_PPL_ERON_x_Código!$A$10:$A$150,A18,Historial_PPL_ERON_x_Código!$Y$10:$Y$150)</f>
        <v>0</v>
      </c>
      <c r="X18" s="81">
        <f>SUMIF(Historial_PPL_ERON_x_Código!$A$10:$A$150,A18,Historial_PPL_ERON_x_Código!$Z$10:$Z$150)</f>
        <v>0</v>
      </c>
      <c r="Y18" s="82">
        <f>SUMIF(Historial_PPL_ERON_x_Código!$A$10:$A$150,A18,Historial_PPL_ERON_x_Código!$AA$10:$AA$150)</f>
        <v>0</v>
      </c>
      <c r="Z18" s="83">
        <f>SUMIF(Historial_PPL_ERON_x_Código!$A$10:$A$150,A18,Historial_PPL_ERON_x_Código!$AB$10:$AB$150)</f>
        <v>0</v>
      </c>
      <c r="AA18" s="84"/>
    </row>
    <row r="19" spans="1:27" ht="15" customHeight="1">
      <c r="A19" s="28" t="str">
        <f t="shared" si="0"/>
        <v>2*</v>
      </c>
      <c r="B19" s="47">
        <f t="shared" ref="B19:B23" si="3">IF(ISBLANK(C19),0,B18+1)</f>
        <v>2</v>
      </c>
      <c r="C19" s="30" t="s">
        <v>177</v>
      </c>
      <c r="D19" s="71">
        <f>COUNTIF(Historial_PPL_ERON_x_Código!$C$10:$C$150,C19)</f>
        <v>0</v>
      </c>
      <c r="E19" s="72">
        <f>SUMIF(Historial_PPL_ERON_x_Código!$A$10:$A$150,A19,Historial_PPL_ERON_x_Código!$G$10:$G$150)</f>
        <v>0</v>
      </c>
      <c r="F19" s="73">
        <f>SUMIF(Historial_PPL_ERON_x_Código!$A$10:$A$150,A19,Historial_PPL_ERON_x_Código!$H$10:$H$150)</f>
        <v>0</v>
      </c>
      <c r="G19" s="74">
        <f>SUMIF(Historial_PPL_ERON_x_Código!$A$10:$A$150,A19,Historial_PPL_ERON_x_Código!$I$10:$I$150)</f>
        <v>0</v>
      </c>
      <c r="H19" s="73">
        <f>SUMIF(Historial_PPL_ERON_x_Código!$A$10:$A$150,A19,Historial_PPL_ERON_x_Código!$J$10:$J$150)</f>
        <v>0</v>
      </c>
      <c r="I19" s="75">
        <f>SUMIF(Historial_PPL_ERON_x_Código!$A$10:$A$150,A19,Historial_PPL_ERON_x_Código!$K$10:$K$150)</f>
        <v>0</v>
      </c>
      <c r="J19" s="76">
        <f>SUMIF(Historial_PPL_ERON_x_Código!$A$10:$A$150,A19,Historial_PPL_ERON_x_Código!$L$10:$L$150)</f>
        <v>0</v>
      </c>
      <c r="K19" s="73">
        <f>SUMIF(Historial_PPL_ERON_x_Código!$A$10:$A$150,A19,Historial_PPL_ERON_x_Código!$M$10:$M$150)</f>
        <v>0</v>
      </c>
      <c r="L19" s="75">
        <f>SUMIF(Historial_PPL_ERON_x_Código!$A$10:$A$150,A19,Historial_PPL_ERON_x_Código!$N$10:$N$150)</f>
        <v>0</v>
      </c>
      <c r="M19" s="76">
        <f>SUMIF(Historial_PPL_ERON_x_Código!$A$10:$A$150,A19,Historial_PPL_ERON_x_Código!$O$10:$O$150)</f>
        <v>0</v>
      </c>
      <c r="N19" s="77">
        <f>SUMIF(Historial_PPL_ERON_x_Código!$A$10:$A$150,A19,Historial_PPL_ERON_x_Código!$P$10:$P$150)</f>
        <v>0</v>
      </c>
      <c r="O19" s="40"/>
      <c r="P19" s="73">
        <f t="shared" si="1"/>
        <v>0</v>
      </c>
      <c r="Q19" s="78" t="e">
        <f t="shared" si="2"/>
        <v>#DIV/0!</v>
      </c>
      <c r="R19" s="42"/>
      <c r="S19" s="79">
        <f>SUMIF(Historial_PPL_ERON_x_Código!$A$10:$A$150,A19,Historial_PPL_ERON_x_Código!$U$10:$U$150)</f>
        <v>0</v>
      </c>
      <c r="T19" s="42"/>
      <c r="U19" s="73">
        <f>SUMIF(Historial_PPL_ERON_x_Código!$A$10:$A$150,A19,Historial_PPL_ERON_x_Código!$W$10:$W$150)</f>
        <v>0</v>
      </c>
      <c r="V19" s="75">
        <f>SUMIF(Historial_PPL_ERON_x_Código!$A$10:$A$150,A19,Historial_PPL_ERON_x_Código!$X$10:$X$150)</f>
        <v>0</v>
      </c>
      <c r="W19" s="75">
        <f>SUMIF(Historial_PPL_ERON_x_Código!$A$10:$A$150,A19,Historial_PPL_ERON_x_Código!$Y$10:$Y$150)</f>
        <v>0</v>
      </c>
      <c r="X19" s="75">
        <f>SUMIF(Historial_PPL_ERON_x_Código!$A$10:$A$150,A19,Historial_PPL_ERON_x_Código!$Z$10:$Z$150)</f>
        <v>0</v>
      </c>
      <c r="Y19" s="85">
        <f>SUMIF(Historial_PPL_ERON_x_Código!$A$10:$A$150,A19,Historial_PPL_ERON_x_Código!$AA$10:$AA$150)</f>
        <v>0</v>
      </c>
      <c r="Z19" s="86">
        <f>SUMIF(Historial_PPL_ERON_x_Código!$A$10:$A$150,A19,Historial_PPL_ERON_x_Código!$AB$10:$AB$150)</f>
        <v>0</v>
      </c>
      <c r="AA19" s="84"/>
    </row>
    <row r="20" spans="1:27" ht="15" customHeight="1">
      <c r="A20" s="28" t="str">
        <f t="shared" si="0"/>
        <v>3*</v>
      </c>
      <c r="B20" s="47">
        <f t="shared" si="3"/>
        <v>3</v>
      </c>
      <c r="C20" s="30" t="s">
        <v>179</v>
      </c>
      <c r="D20" s="71">
        <f>COUNTIF(Historial_PPL_ERON_x_Código!$C$10:$C$150,C20)</f>
        <v>0</v>
      </c>
      <c r="E20" s="72">
        <f>SUMIF(Historial_PPL_ERON_x_Código!$A$10:$A$150,A20,Historial_PPL_ERON_x_Código!$G$10:$G$150)</f>
        <v>0</v>
      </c>
      <c r="F20" s="73">
        <f>SUMIF(Historial_PPL_ERON_x_Código!$A$10:$A$150,A20,Historial_PPL_ERON_x_Código!$H$10:$H$150)</f>
        <v>0</v>
      </c>
      <c r="G20" s="74">
        <f>SUMIF(Historial_PPL_ERON_x_Código!$A$10:$A$150,A20,Historial_PPL_ERON_x_Código!$I$10:$I$150)</f>
        <v>0</v>
      </c>
      <c r="H20" s="73">
        <f>SUMIF(Historial_PPL_ERON_x_Código!$A$10:$A$150,A20,Historial_PPL_ERON_x_Código!$J$10:$J$150)</f>
        <v>0</v>
      </c>
      <c r="I20" s="75">
        <f>SUMIF(Historial_PPL_ERON_x_Código!$A$10:$A$150,A20,Historial_PPL_ERON_x_Código!$K$10:$K$150)</f>
        <v>0</v>
      </c>
      <c r="J20" s="76">
        <f>SUMIF(Historial_PPL_ERON_x_Código!$A$10:$A$150,A20,Historial_PPL_ERON_x_Código!$L$10:$L$150)</f>
        <v>0</v>
      </c>
      <c r="K20" s="73">
        <f>SUMIF(Historial_PPL_ERON_x_Código!$A$10:$A$150,A20,Historial_PPL_ERON_x_Código!$M$10:$M$150)</f>
        <v>0</v>
      </c>
      <c r="L20" s="75">
        <f>SUMIF(Historial_PPL_ERON_x_Código!$A$10:$A$150,A20,Historial_PPL_ERON_x_Código!$N$10:$N$150)</f>
        <v>0</v>
      </c>
      <c r="M20" s="76">
        <f>SUMIF(Historial_PPL_ERON_x_Código!$A$10:$A$150,A20,Historial_PPL_ERON_x_Código!$O$10:$O$150)</f>
        <v>0</v>
      </c>
      <c r="N20" s="77">
        <f>SUMIF(Historial_PPL_ERON_x_Código!$A$10:$A$150,A20,Historial_PPL_ERON_x_Código!$P$10:$P$150)</f>
        <v>0</v>
      </c>
      <c r="O20" s="40"/>
      <c r="P20" s="73">
        <f t="shared" si="1"/>
        <v>0</v>
      </c>
      <c r="Q20" s="78" t="e">
        <f t="shared" si="2"/>
        <v>#DIV/0!</v>
      </c>
      <c r="R20" s="42"/>
      <c r="S20" s="79">
        <f>SUMIF(Historial_PPL_ERON_x_Código!$A$10:$A$150,A20,Historial_PPL_ERON_x_Código!$U$10:$U$150)</f>
        <v>0</v>
      </c>
      <c r="T20" s="42"/>
      <c r="U20" s="73">
        <f>SUMIF(Historial_PPL_ERON_x_Código!$A$10:$A$150,A20,Historial_PPL_ERON_x_Código!$W$10:$W$150)</f>
        <v>0</v>
      </c>
      <c r="V20" s="75">
        <f>SUMIF(Historial_PPL_ERON_x_Código!$A$10:$A$150,A20,Historial_PPL_ERON_x_Código!$X$10:$X$150)</f>
        <v>0</v>
      </c>
      <c r="W20" s="75">
        <f>SUMIF(Historial_PPL_ERON_x_Código!$A$10:$A$150,A20,Historial_PPL_ERON_x_Código!$Y$10:$Y$150)</f>
        <v>0</v>
      </c>
      <c r="X20" s="75">
        <f>SUMIF(Historial_PPL_ERON_x_Código!$A$10:$A$150,A20,Historial_PPL_ERON_x_Código!$Z$10:$Z$150)</f>
        <v>0</v>
      </c>
      <c r="Y20" s="85">
        <f>SUMIF(Historial_PPL_ERON_x_Código!$A$10:$A$150,A20,Historial_PPL_ERON_x_Código!$AA$10:$AA$150)</f>
        <v>0</v>
      </c>
      <c r="Z20" s="86">
        <f>SUMIF(Historial_PPL_ERON_x_Código!$A$10:$A$150,A20,Historial_PPL_ERON_x_Código!$AB$10:$AB$150)</f>
        <v>0</v>
      </c>
      <c r="AA20" s="84"/>
    </row>
    <row r="21" spans="1:27" ht="15" customHeight="1">
      <c r="A21" s="28" t="str">
        <f t="shared" si="0"/>
        <v>4*</v>
      </c>
      <c r="B21" s="47">
        <f t="shared" si="3"/>
        <v>4</v>
      </c>
      <c r="C21" s="30" t="s">
        <v>180</v>
      </c>
      <c r="D21" s="71">
        <f>COUNTIF(Historial_PPL_ERON_x_Código!$C$10:$C$150,C21)</f>
        <v>0</v>
      </c>
      <c r="E21" s="72">
        <f>SUMIF(Historial_PPL_ERON_x_Código!$A$10:$A$150,A21,Historial_PPL_ERON_x_Código!$G$10:$G$150)</f>
        <v>0</v>
      </c>
      <c r="F21" s="73">
        <f>SUMIF(Historial_PPL_ERON_x_Código!$A$10:$A$150,A21,Historial_PPL_ERON_x_Código!$H$10:$H$150)</f>
        <v>0</v>
      </c>
      <c r="G21" s="74">
        <f>SUMIF(Historial_PPL_ERON_x_Código!$A$10:$A$150,A21,Historial_PPL_ERON_x_Código!$I$10:$I$150)</f>
        <v>0</v>
      </c>
      <c r="H21" s="73">
        <f>SUMIF(Historial_PPL_ERON_x_Código!$A$10:$A$150,A21,Historial_PPL_ERON_x_Código!$J$10:$J$150)</f>
        <v>0</v>
      </c>
      <c r="I21" s="75">
        <f>SUMIF(Historial_PPL_ERON_x_Código!$A$10:$A$150,A21,Historial_PPL_ERON_x_Código!$K$10:$K$150)</f>
        <v>0</v>
      </c>
      <c r="J21" s="76">
        <f>SUMIF(Historial_PPL_ERON_x_Código!$A$10:$A$150,A21,Historial_PPL_ERON_x_Código!$L$10:$L$150)</f>
        <v>0</v>
      </c>
      <c r="K21" s="73">
        <f>SUMIF(Historial_PPL_ERON_x_Código!$A$10:$A$150,A21,Historial_PPL_ERON_x_Código!$M$10:$M$150)</f>
        <v>0</v>
      </c>
      <c r="L21" s="75">
        <f>SUMIF(Historial_PPL_ERON_x_Código!$A$10:$A$150,A21,Historial_PPL_ERON_x_Código!$N$10:$N$150)</f>
        <v>0</v>
      </c>
      <c r="M21" s="76">
        <f>SUMIF(Historial_PPL_ERON_x_Código!$A$10:$A$150,A21,Historial_PPL_ERON_x_Código!$O$10:$O$150)</f>
        <v>0</v>
      </c>
      <c r="N21" s="77">
        <f>SUMIF(Historial_PPL_ERON_x_Código!$A$10:$A$150,A21,Historial_PPL_ERON_x_Código!$P$10:$P$150)</f>
        <v>0</v>
      </c>
      <c r="O21" s="40"/>
      <c r="P21" s="73">
        <f t="shared" si="1"/>
        <v>0</v>
      </c>
      <c r="Q21" s="78" t="e">
        <f t="shared" si="2"/>
        <v>#DIV/0!</v>
      </c>
      <c r="R21" s="42"/>
      <c r="S21" s="79">
        <f>SUMIF(Historial_PPL_ERON_x_Código!$A$10:$A$150,A21,Historial_PPL_ERON_x_Código!$U$10:$U$150)</f>
        <v>0</v>
      </c>
      <c r="T21" s="42"/>
      <c r="U21" s="73">
        <f>SUMIF(Historial_PPL_ERON_x_Código!$A$10:$A$150,A21,Historial_PPL_ERON_x_Código!$W$10:$W$150)</f>
        <v>0</v>
      </c>
      <c r="V21" s="75">
        <f>SUMIF(Historial_PPL_ERON_x_Código!$A$10:$A$150,A21,Historial_PPL_ERON_x_Código!$X$10:$X$150)</f>
        <v>0</v>
      </c>
      <c r="W21" s="75">
        <f>SUMIF(Historial_PPL_ERON_x_Código!$A$10:$A$150,A21,Historial_PPL_ERON_x_Código!$Y$10:$Y$150)</f>
        <v>0</v>
      </c>
      <c r="X21" s="75">
        <f>SUMIF(Historial_PPL_ERON_x_Código!$A$10:$A$150,A21,Historial_PPL_ERON_x_Código!$Z$10:$Z$150)</f>
        <v>0</v>
      </c>
      <c r="Y21" s="85">
        <f>SUMIF(Historial_PPL_ERON_x_Código!$A$10:$A$150,A21,Historial_PPL_ERON_x_Código!$AA$10:$AA$150)</f>
        <v>0</v>
      </c>
      <c r="Z21" s="86">
        <f>SUMIF(Historial_PPL_ERON_x_Código!$A$10:$A$150,A21,Historial_PPL_ERON_x_Código!$AB$10:$AB$150)</f>
        <v>0</v>
      </c>
      <c r="AA21" s="42"/>
    </row>
    <row r="22" spans="1:27" ht="15" customHeight="1">
      <c r="A22" s="28" t="str">
        <f t="shared" si="0"/>
        <v>5*</v>
      </c>
      <c r="B22" s="47">
        <f t="shared" si="3"/>
        <v>5</v>
      </c>
      <c r="C22" s="30" t="s">
        <v>181</v>
      </c>
      <c r="D22" s="71">
        <f>COUNTIF(Historial_PPL_ERON_x_Código!$C$10:$C$150,C22)</f>
        <v>0</v>
      </c>
      <c r="E22" s="72">
        <f>SUMIF(Historial_PPL_ERON_x_Código!$A$10:$A$150,A22,Historial_PPL_ERON_x_Código!$G$10:$G$150)</f>
        <v>0</v>
      </c>
      <c r="F22" s="73">
        <f>SUMIF(Historial_PPL_ERON_x_Código!$A$10:$A$150,A22,Historial_PPL_ERON_x_Código!$H$10:$H$150)</f>
        <v>0</v>
      </c>
      <c r="G22" s="74">
        <f>SUMIF(Historial_PPL_ERON_x_Código!$A$10:$A$150,A22,Historial_PPL_ERON_x_Código!$I$10:$I$150)</f>
        <v>0</v>
      </c>
      <c r="H22" s="73">
        <f>SUMIF(Historial_PPL_ERON_x_Código!$A$10:$A$150,A22,Historial_PPL_ERON_x_Código!$J$10:$J$150)</f>
        <v>0</v>
      </c>
      <c r="I22" s="75">
        <f>SUMIF(Historial_PPL_ERON_x_Código!$A$10:$A$150,A22,Historial_PPL_ERON_x_Código!$K$10:$K$150)</f>
        <v>0</v>
      </c>
      <c r="J22" s="76">
        <f>SUMIF(Historial_PPL_ERON_x_Código!$A$10:$A$150,A22,Historial_PPL_ERON_x_Código!$L$10:$L$150)</f>
        <v>0</v>
      </c>
      <c r="K22" s="73">
        <f>SUMIF(Historial_PPL_ERON_x_Código!$A$10:$A$150,A22,Historial_PPL_ERON_x_Código!$M$10:$M$150)</f>
        <v>0</v>
      </c>
      <c r="L22" s="75">
        <f>SUMIF(Historial_PPL_ERON_x_Código!$A$10:$A$150,A22,Historial_PPL_ERON_x_Código!$N$10:$N$150)</f>
        <v>0</v>
      </c>
      <c r="M22" s="76">
        <f>SUMIF(Historial_PPL_ERON_x_Código!$A$10:$A$150,A22,Historial_PPL_ERON_x_Código!$O$10:$O$150)</f>
        <v>0</v>
      </c>
      <c r="N22" s="77">
        <f>SUMIF(Historial_PPL_ERON_x_Código!$A$10:$A$150,A22,Historial_PPL_ERON_x_Código!$P$10:$P$150)</f>
        <v>0</v>
      </c>
      <c r="O22" s="40"/>
      <c r="P22" s="73">
        <f t="shared" si="1"/>
        <v>0</v>
      </c>
      <c r="Q22" s="78" t="e">
        <f t="shared" si="2"/>
        <v>#DIV/0!</v>
      </c>
      <c r="R22" s="42"/>
      <c r="S22" s="79">
        <f>SUMIF(Historial_PPL_ERON_x_Código!$A$10:$A$150,A22,Historial_PPL_ERON_x_Código!$U$10:$U$150)</f>
        <v>0</v>
      </c>
      <c r="T22" s="42"/>
      <c r="U22" s="73">
        <f>SUMIF(Historial_PPL_ERON_x_Código!$A$10:$A$150,A22,Historial_PPL_ERON_x_Código!$W$10:$W$150)</f>
        <v>0</v>
      </c>
      <c r="V22" s="75">
        <f>SUMIF(Historial_PPL_ERON_x_Código!$A$10:$A$150,A22,Historial_PPL_ERON_x_Código!$X$10:$X$150)</f>
        <v>0</v>
      </c>
      <c r="W22" s="75">
        <f>SUMIF(Historial_PPL_ERON_x_Código!$A$10:$A$150,A22,Historial_PPL_ERON_x_Código!$Y$10:$Y$150)</f>
        <v>0</v>
      </c>
      <c r="X22" s="75">
        <f>SUMIF(Historial_PPL_ERON_x_Código!$A$10:$A$150,A22,Historial_PPL_ERON_x_Código!$Z$10:$Z$150)</f>
        <v>0</v>
      </c>
      <c r="Y22" s="85">
        <f>SUMIF(Historial_PPL_ERON_x_Código!$A$10:$A$150,A22,Historial_PPL_ERON_x_Código!$AA$10:$AA$150)</f>
        <v>0</v>
      </c>
      <c r="Z22" s="86">
        <f>SUMIF(Historial_PPL_ERON_x_Código!$A$10:$A$150,A22,Historial_PPL_ERON_x_Código!$AB$10:$AB$150)</f>
        <v>0</v>
      </c>
      <c r="AA22" s="42"/>
    </row>
    <row r="23" spans="1:27" ht="15" customHeight="1">
      <c r="A23" s="28" t="str">
        <f t="shared" si="0"/>
        <v>6*</v>
      </c>
      <c r="B23" s="47">
        <f t="shared" si="3"/>
        <v>6</v>
      </c>
      <c r="C23" s="30" t="s">
        <v>182</v>
      </c>
      <c r="D23" s="71">
        <f>COUNTIF(Historial_PPL_ERON_x_Código!$C$10:$C$150,C23)</f>
        <v>0</v>
      </c>
      <c r="E23" s="72">
        <f>SUMIF(Historial_PPL_ERON_x_Código!$A$10:$A$150,A23,Historial_PPL_ERON_x_Código!$G$10:$G$150)</f>
        <v>0</v>
      </c>
      <c r="F23" s="73">
        <f>SUMIF(Historial_PPL_ERON_x_Código!$A$10:$A$150,A23,Historial_PPL_ERON_x_Código!$H$10:$H$150)</f>
        <v>0</v>
      </c>
      <c r="G23" s="74">
        <f>SUMIF(Historial_PPL_ERON_x_Código!$A$10:$A$150,A23,Historial_PPL_ERON_x_Código!$I$10:$I$150)</f>
        <v>0</v>
      </c>
      <c r="H23" s="73">
        <f>SUMIF(Historial_PPL_ERON_x_Código!$A$10:$A$150,A23,Historial_PPL_ERON_x_Código!$J$10:$J$150)</f>
        <v>0</v>
      </c>
      <c r="I23" s="75">
        <f>SUMIF(Historial_PPL_ERON_x_Código!$A$10:$A$150,A23,Historial_PPL_ERON_x_Código!$K$10:$K$150)</f>
        <v>0</v>
      </c>
      <c r="J23" s="76">
        <f>SUMIF(Historial_PPL_ERON_x_Código!$A$10:$A$150,A23,Historial_PPL_ERON_x_Código!$L$10:$L$150)</f>
        <v>0</v>
      </c>
      <c r="K23" s="73">
        <f>SUMIF(Historial_PPL_ERON_x_Código!$A$10:$A$150,A23,Historial_PPL_ERON_x_Código!$M$10:$M$150)</f>
        <v>0</v>
      </c>
      <c r="L23" s="75">
        <f>SUMIF(Historial_PPL_ERON_x_Código!$A$10:$A$150,A23,Historial_PPL_ERON_x_Código!$N$10:$N$150)</f>
        <v>0</v>
      </c>
      <c r="M23" s="76">
        <f>SUMIF(Historial_PPL_ERON_x_Código!$A$10:$A$150,A23,Historial_PPL_ERON_x_Código!$O$10:$O$150)</f>
        <v>0</v>
      </c>
      <c r="N23" s="77">
        <f>SUMIF(Historial_PPL_ERON_x_Código!$A$10:$A$150,A23,Historial_PPL_ERON_x_Código!$P$10:$P$150)</f>
        <v>0</v>
      </c>
      <c r="O23" s="40"/>
      <c r="P23" s="73">
        <f t="shared" si="1"/>
        <v>0</v>
      </c>
      <c r="Q23" s="78" t="e">
        <f t="shared" si="2"/>
        <v>#DIV/0!</v>
      </c>
      <c r="R23" s="42"/>
      <c r="S23" s="79">
        <f>SUMIF(Historial_PPL_ERON_x_Código!$A$10:$A$150,A23,Historial_PPL_ERON_x_Código!$U$10:$U$150)</f>
        <v>0</v>
      </c>
      <c r="T23" s="42"/>
      <c r="U23" s="73">
        <f>SUMIF(Historial_PPL_ERON_x_Código!$A$10:$A$150,A23,Historial_PPL_ERON_x_Código!$W$10:$W$150)</f>
        <v>0</v>
      </c>
      <c r="V23" s="75">
        <f>SUMIF(Historial_PPL_ERON_x_Código!$A$10:$A$150,A23,Historial_PPL_ERON_x_Código!$X$10:$X$150)</f>
        <v>0</v>
      </c>
      <c r="W23" s="75">
        <f>SUMIF(Historial_PPL_ERON_x_Código!$A$10:$A$150,A23,Historial_PPL_ERON_x_Código!$Y$10:$Y$150)</f>
        <v>0</v>
      </c>
      <c r="X23" s="75">
        <f>SUMIF(Historial_PPL_ERON_x_Código!$A$10:$A$150,A23,Historial_PPL_ERON_x_Código!$Z$10:$Z$150)</f>
        <v>0</v>
      </c>
      <c r="Y23" s="85">
        <f>SUMIF(Historial_PPL_ERON_x_Código!$A$10:$A$150,A23,Historial_PPL_ERON_x_Código!$AA$10:$AA$150)</f>
        <v>0</v>
      </c>
      <c r="Z23" s="86">
        <f>SUMIF(Historial_PPL_ERON_x_Código!$A$10:$A$150,A23,Historial_PPL_ERON_x_Código!$AB$10:$AB$150)</f>
        <v>0</v>
      </c>
      <c r="AA23" s="42"/>
    </row>
    <row r="24" spans="1:27" ht="1.5" customHeight="1">
      <c r="A24" s="28"/>
      <c r="B24" s="87"/>
      <c r="C24" s="88"/>
      <c r="D24" s="89"/>
      <c r="E24" s="90"/>
      <c r="F24" s="91"/>
      <c r="G24" s="92"/>
      <c r="H24" s="91"/>
      <c r="I24" s="93"/>
      <c r="J24" s="92"/>
      <c r="K24" s="91"/>
      <c r="L24" s="93"/>
      <c r="M24" s="92"/>
      <c r="N24" s="94"/>
      <c r="O24" s="40"/>
      <c r="P24" s="95"/>
      <c r="Q24" s="96"/>
      <c r="R24" s="42"/>
      <c r="S24" s="97"/>
      <c r="T24" s="42"/>
      <c r="U24" s="95"/>
      <c r="V24" s="98"/>
      <c r="W24" s="98"/>
      <c r="X24" s="98"/>
      <c r="Y24" s="99"/>
      <c r="Z24" s="90"/>
      <c r="AA24" s="42"/>
    </row>
    <row r="25" spans="1:27" ht="15.75" customHeight="1">
      <c r="A25" s="28"/>
      <c r="B25" s="100"/>
      <c r="C25" s="101" t="s">
        <v>163</v>
      </c>
      <c r="D25" s="102">
        <f t="shared" ref="D25:E25" si="4">SUM(D18:D23)</f>
        <v>0</v>
      </c>
      <c r="E25" s="103">
        <f t="shared" si="4"/>
        <v>0</v>
      </c>
      <c r="F25" s="104">
        <f>SUM(F18:F23)</f>
        <v>0</v>
      </c>
      <c r="G25" s="105">
        <f t="shared" ref="G25:J25" si="5">SUM(G18:G23)</f>
        <v>0</v>
      </c>
      <c r="H25" s="104">
        <f t="shared" si="5"/>
        <v>0</v>
      </c>
      <c r="I25" s="106">
        <f t="shared" si="5"/>
        <v>0</v>
      </c>
      <c r="J25" s="105">
        <f t="shared" si="5"/>
        <v>0</v>
      </c>
      <c r="K25" s="104">
        <f t="shared" ref="K25:L25" si="6">SUM(K18:K23)</f>
        <v>0</v>
      </c>
      <c r="L25" s="106">
        <f t="shared" si="6"/>
        <v>0</v>
      </c>
      <c r="M25" s="105">
        <f>SUM(M18:M23)</f>
        <v>0</v>
      </c>
      <c r="N25" s="107">
        <f>SUM(N18:N23)</f>
        <v>0</v>
      </c>
      <c r="O25" s="40"/>
      <c r="P25" s="104">
        <f>SUM(P18:P23)</f>
        <v>0</v>
      </c>
      <c r="Q25" s="108" t="e">
        <f>(N25/E25)-100%</f>
        <v>#DIV/0!</v>
      </c>
      <c r="R25" s="42"/>
      <c r="S25" s="109">
        <f>SUM(S18:S23)</f>
        <v>0</v>
      </c>
      <c r="T25" s="42"/>
      <c r="U25" s="104">
        <f t="shared" ref="U25:Y25" si="7">SUM(U18:U23)</f>
        <v>0</v>
      </c>
      <c r="V25" s="106">
        <f t="shared" si="7"/>
        <v>0</v>
      </c>
      <c r="W25" s="106">
        <f t="shared" si="7"/>
        <v>0</v>
      </c>
      <c r="X25" s="106">
        <f t="shared" si="7"/>
        <v>0</v>
      </c>
      <c r="Y25" s="110">
        <f t="shared" si="7"/>
        <v>0</v>
      </c>
      <c r="Z25" s="111">
        <f>U25+V25+W25+X25+Y25</f>
        <v>0</v>
      </c>
      <c r="AA25" s="42"/>
    </row>
    <row r="26" spans="1:27" ht="9.75" customHeight="1">
      <c r="A26" s="112"/>
      <c r="B26" s="112"/>
      <c r="C26" s="113"/>
      <c r="D26" s="9"/>
      <c r="E26" s="414" t="s">
        <v>171</v>
      </c>
      <c r="F26" s="366"/>
      <c r="G26" s="366"/>
      <c r="H26" s="366"/>
      <c r="I26" s="366"/>
      <c r="J26" s="366"/>
      <c r="K26" s="366"/>
      <c r="L26" s="366"/>
      <c r="M26" s="366"/>
      <c r="N26" s="9"/>
      <c r="O26" s="9"/>
      <c r="P26" s="9"/>
      <c r="Q26" s="114"/>
      <c r="S26" s="9"/>
      <c r="U26" s="395" t="s">
        <v>184</v>
      </c>
      <c r="V26" s="366"/>
      <c r="W26" s="396"/>
      <c r="X26" s="397" t="s">
        <v>185</v>
      </c>
      <c r="Y26" s="398"/>
      <c r="Z26" s="115"/>
    </row>
    <row r="27" spans="1:27" ht="15.75" customHeight="1">
      <c r="A27" s="112"/>
      <c r="B27" s="116" t="str">
        <f ca="1">IFERROR(__xludf.DUMMYFUNCTION("IMPORTRANGE(""1Zp3cp7uoqVuHmhjUWuVTcOCt2RdLEtjeX4PGi6A9sF4"", ""HistoricoResumen!A8:R18"")"),"")</f>
        <v/>
      </c>
      <c r="C27" s="407" t="s">
        <v>186</v>
      </c>
      <c r="D27" s="384"/>
      <c r="E27" s="117"/>
      <c r="F27" s="118"/>
      <c r="G27" s="119"/>
      <c r="H27" s="413" t="s">
        <v>5</v>
      </c>
      <c r="I27" s="364"/>
      <c r="J27" s="364"/>
      <c r="K27" s="364"/>
      <c r="L27" s="364"/>
      <c r="M27" s="364"/>
      <c r="N27" s="120"/>
      <c r="O27" s="121"/>
      <c r="P27" s="118"/>
      <c r="Q27" s="122"/>
      <c r="R27" s="123"/>
      <c r="S27" s="124" t="s">
        <v>210</v>
      </c>
      <c r="U27" s="403" t="s">
        <v>187</v>
      </c>
      <c r="V27" s="404"/>
      <c r="W27" s="393" t="s">
        <v>188</v>
      </c>
      <c r="X27" s="366"/>
      <c r="Y27" s="366"/>
      <c r="Z27" s="394"/>
    </row>
    <row r="28" spans="1:27" ht="15.75" customHeight="1">
      <c r="A28" s="112"/>
      <c r="B28" s="125"/>
      <c r="C28" s="366"/>
      <c r="D28" s="366"/>
      <c r="E28" s="344" t="s">
        <v>172</v>
      </c>
      <c r="F28" s="342" t="s">
        <v>173</v>
      </c>
      <c r="G28" s="343"/>
      <c r="H28" s="411" t="s">
        <v>11</v>
      </c>
      <c r="I28" s="412"/>
      <c r="J28" s="343"/>
      <c r="K28" s="411" t="s">
        <v>12</v>
      </c>
      <c r="L28" s="412"/>
      <c r="M28" s="343"/>
      <c r="N28" s="405" t="s">
        <v>13</v>
      </c>
      <c r="O28" s="126"/>
      <c r="P28" s="408" t="s">
        <v>14</v>
      </c>
      <c r="Q28" s="343"/>
      <c r="R28" s="127"/>
      <c r="S28" s="406" t="s">
        <v>189</v>
      </c>
      <c r="U28" s="128"/>
      <c r="V28" s="129"/>
      <c r="W28" s="130"/>
      <c r="X28" s="131" t="str">
        <f>Parametros!P4</f>
        <v>Masc.</v>
      </c>
      <c r="Y28" s="132" t="str">
        <f>Parametros!Q4</f>
        <v>Feme.</v>
      </c>
      <c r="Z28" s="133" t="s">
        <v>163</v>
      </c>
    </row>
    <row r="29" spans="1:27" ht="15.75" customHeight="1">
      <c r="A29" s="112"/>
      <c r="B29" s="134" t="s">
        <v>21</v>
      </c>
      <c r="C29" s="135" t="s">
        <v>190</v>
      </c>
      <c r="D29" s="136" t="s">
        <v>191</v>
      </c>
      <c r="E29" s="345"/>
      <c r="F29" s="137" t="s">
        <v>24</v>
      </c>
      <c r="G29" s="137" t="s">
        <v>26</v>
      </c>
      <c r="H29" s="137" t="s">
        <v>24</v>
      </c>
      <c r="I29" s="137" t="s">
        <v>26</v>
      </c>
      <c r="J29" s="137" t="s">
        <v>27</v>
      </c>
      <c r="K29" s="137" t="s">
        <v>24</v>
      </c>
      <c r="L29" s="137" t="s">
        <v>26</v>
      </c>
      <c r="M29" s="137" t="s">
        <v>27</v>
      </c>
      <c r="N29" s="343"/>
      <c r="O29" s="126"/>
      <c r="P29" s="137" t="s">
        <v>28</v>
      </c>
      <c r="Q29" s="138" t="s">
        <v>29</v>
      </c>
      <c r="R29" s="127"/>
      <c r="S29" s="398"/>
      <c r="U29" s="399" t="s">
        <v>192</v>
      </c>
      <c r="V29" s="400"/>
      <c r="W29" s="139" t="str">
        <f>Parametros!O5</f>
        <v>Sind.</v>
      </c>
      <c r="X29" s="140">
        <f>Parametros!Q210</f>
        <v>0</v>
      </c>
      <c r="Y29" s="141">
        <f>Parametros!R210</f>
        <v>0</v>
      </c>
      <c r="Z29" s="142">
        <f t="shared" ref="Z29:Z31" si="8">X29+Y29</f>
        <v>0</v>
      </c>
    </row>
    <row r="30" spans="1:27" ht="14.25" customHeight="1">
      <c r="A30" s="112"/>
      <c r="B30" s="29">
        <v>1</v>
      </c>
      <c r="C30" s="143" t="e">
        <v>#N/A</v>
      </c>
      <c r="D30" s="144"/>
      <c r="E30" s="145"/>
      <c r="F30" s="146"/>
      <c r="G30" s="147"/>
      <c r="H30" s="146"/>
      <c r="I30" s="146"/>
      <c r="J30" s="148"/>
      <c r="K30" s="146"/>
      <c r="L30" s="146"/>
      <c r="M30" s="148"/>
      <c r="N30" s="149"/>
      <c r="O30" s="150"/>
      <c r="P30" s="146"/>
      <c r="Q30" s="151"/>
      <c r="R30" s="150"/>
      <c r="S30" s="152"/>
      <c r="T30" s="153"/>
      <c r="U30" s="401"/>
      <c r="V30" s="402"/>
      <c r="W30" s="154" t="str">
        <f>Parametros!O6</f>
        <v>Cond.</v>
      </c>
      <c r="X30" s="155">
        <f>Parametros!T210</f>
        <v>0</v>
      </c>
      <c r="Y30" s="156">
        <f>Parametros!U210</f>
        <v>0</v>
      </c>
      <c r="Z30" s="157">
        <f t="shared" si="8"/>
        <v>0</v>
      </c>
    </row>
    <row r="31" spans="1:27" ht="14.25" customHeight="1">
      <c r="A31" s="112"/>
      <c r="B31" s="29">
        <v>0</v>
      </c>
      <c r="C31" s="158"/>
      <c r="D31" s="159"/>
      <c r="E31" s="145"/>
      <c r="F31" s="146"/>
      <c r="G31" s="147"/>
      <c r="H31" s="146"/>
      <c r="I31" s="146"/>
      <c r="J31" s="148"/>
      <c r="K31" s="146"/>
      <c r="L31" s="146"/>
      <c r="M31" s="160"/>
      <c r="N31" s="149"/>
      <c r="O31" s="150"/>
      <c r="P31" s="146"/>
      <c r="Q31" s="151"/>
      <c r="R31" s="150"/>
      <c r="S31" s="152"/>
      <c r="T31" s="46"/>
      <c r="U31" s="190"/>
      <c r="V31" s="191"/>
      <c r="W31" s="161" t="s">
        <v>163</v>
      </c>
      <c r="X31" s="162">
        <f t="shared" ref="X31:Y31" si="9">X29+X30</f>
        <v>0</v>
      </c>
      <c r="Y31" s="163">
        <f t="shared" si="9"/>
        <v>0</v>
      </c>
      <c r="Z31" s="164">
        <f t="shared" si="8"/>
        <v>0</v>
      </c>
    </row>
    <row r="32" spans="1:27" ht="14.25" customHeight="1">
      <c r="A32" s="112"/>
      <c r="B32" s="29">
        <v>0</v>
      </c>
      <c r="C32" s="165"/>
      <c r="D32" s="166"/>
      <c r="E32" s="145"/>
      <c r="F32" s="146"/>
      <c r="G32" s="147"/>
      <c r="H32" s="146"/>
      <c r="I32" s="146"/>
      <c r="J32" s="148"/>
      <c r="K32" s="146"/>
      <c r="L32" s="146"/>
      <c r="M32" s="148"/>
      <c r="N32" s="149"/>
      <c r="O32" s="150"/>
      <c r="P32" s="146"/>
      <c r="Q32" s="151"/>
      <c r="R32" s="150"/>
      <c r="S32" s="152"/>
      <c r="T32" s="46"/>
      <c r="U32" s="9"/>
      <c r="V32" s="9"/>
      <c r="W32" s="9"/>
      <c r="X32" s="9"/>
      <c r="Y32" s="9"/>
      <c r="Z32" s="9"/>
    </row>
    <row r="33" spans="1:26" ht="14.25" customHeight="1">
      <c r="A33" s="112"/>
      <c r="B33" s="29">
        <v>0</v>
      </c>
      <c r="C33" s="167"/>
      <c r="D33" s="168"/>
      <c r="E33" s="145"/>
      <c r="F33" s="146"/>
      <c r="G33" s="147"/>
      <c r="H33" s="146"/>
      <c r="I33" s="146"/>
      <c r="J33" s="148"/>
      <c r="K33" s="146"/>
      <c r="L33" s="146"/>
      <c r="M33" s="148"/>
      <c r="N33" s="149"/>
      <c r="O33" s="150"/>
      <c r="P33" s="146"/>
      <c r="Q33" s="151"/>
      <c r="R33" s="150"/>
      <c r="S33" s="152"/>
      <c r="T33" s="46"/>
      <c r="X33" s="9"/>
      <c r="Y33" s="9"/>
      <c r="Z33" s="9"/>
    </row>
    <row r="34" spans="1:26" ht="14.25" customHeight="1">
      <c r="A34" s="112"/>
      <c r="B34" s="29">
        <v>0</v>
      </c>
      <c r="C34" s="169"/>
      <c r="D34" s="170"/>
      <c r="E34" s="145"/>
      <c r="F34" s="146"/>
      <c r="G34" s="147"/>
      <c r="H34" s="146"/>
      <c r="I34" s="146"/>
      <c r="J34" s="148"/>
      <c r="K34" s="146"/>
      <c r="L34" s="146"/>
      <c r="M34" s="148"/>
      <c r="N34" s="149"/>
      <c r="O34" s="150"/>
      <c r="P34" s="146"/>
      <c r="Q34" s="151"/>
      <c r="R34" s="150"/>
      <c r="S34" s="152"/>
      <c r="T34" s="46"/>
      <c r="U34" s="9"/>
      <c r="V34" s="9"/>
      <c r="W34" s="9"/>
      <c r="X34" s="9"/>
      <c r="Y34" s="9"/>
      <c r="Z34" s="9"/>
    </row>
    <row r="35" spans="1:26" ht="14.25" customHeight="1">
      <c r="A35" s="112"/>
      <c r="B35" s="29">
        <v>0</v>
      </c>
      <c r="C35" s="171"/>
      <c r="D35" s="172"/>
      <c r="E35" s="145"/>
      <c r="F35" s="146"/>
      <c r="G35" s="147"/>
      <c r="H35" s="146"/>
      <c r="I35" s="146"/>
      <c r="J35" s="148"/>
      <c r="K35" s="146"/>
      <c r="L35" s="146"/>
      <c r="M35" s="148"/>
      <c r="N35" s="149"/>
      <c r="O35" s="150"/>
      <c r="P35" s="146"/>
      <c r="Q35" s="151"/>
      <c r="R35" s="150"/>
      <c r="S35" s="173"/>
      <c r="T35" s="46"/>
      <c r="U35" s="9"/>
      <c r="V35" s="9"/>
      <c r="W35" s="9"/>
      <c r="X35" s="9"/>
      <c r="Y35" s="9"/>
      <c r="Z35" s="9"/>
    </row>
    <row r="36" spans="1:26" ht="1.5" customHeight="1">
      <c r="A36" s="112"/>
      <c r="B36" s="174"/>
      <c r="C36" s="175"/>
      <c r="D36" s="176"/>
      <c r="E36" s="176"/>
      <c r="F36" s="175"/>
      <c r="G36" s="176"/>
      <c r="H36" s="175"/>
      <c r="I36" s="175"/>
      <c r="J36" s="177"/>
      <c r="K36" s="175"/>
      <c r="L36" s="175"/>
      <c r="M36" s="177"/>
      <c r="N36" s="176"/>
      <c r="O36" s="178"/>
      <c r="P36" s="175"/>
      <c r="Q36" s="179"/>
      <c r="R36" s="180"/>
      <c r="S36" s="181"/>
    </row>
    <row r="37" spans="1:26" ht="15" customHeight="1">
      <c r="A37" s="112"/>
      <c r="B37" s="182"/>
      <c r="C37" s="183" t="s">
        <v>163</v>
      </c>
      <c r="D37" s="184">
        <v>0</v>
      </c>
      <c r="E37" s="185">
        <v>0</v>
      </c>
      <c r="F37" s="186">
        <v>0</v>
      </c>
      <c r="G37" s="185">
        <v>0</v>
      </c>
      <c r="H37" s="186">
        <v>0</v>
      </c>
      <c r="I37" s="186">
        <v>0</v>
      </c>
      <c r="J37" s="185">
        <v>0</v>
      </c>
      <c r="K37" s="186">
        <v>0</v>
      </c>
      <c r="L37" s="186">
        <v>0</v>
      </c>
      <c r="M37" s="185">
        <v>0</v>
      </c>
      <c r="N37" s="187">
        <v>0</v>
      </c>
      <c r="O37" s="178"/>
      <c r="P37" s="186">
        <v>0</v>
      </c>
      <c r="Q37" s="188" t="e">
        <v>#DIV/0!</v>
      </c>
      <c r="R37" s="180"/>
      <c r="S37" s="189"/>
      <c r="U37" s="9"/>
      <c r="V37" s="9"/>
      <c r="W37" s="9"/>
      <c r="X37" s="9"/>
      <c r="Y37" s="9"/>
      <c r="Z37" s="9"/>
    </row>
    <row r="38" spans="1:26" ht="8.25" customHeight="1">
      <c r="A38" s="112"/>
      <c r="B38" s="112"/>
      <c r="C38" s="192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93"/>
      <c r="S38" s="9"/>
      <c r="U38" s="9"/>
      <c r="V38" s="9"/>
      <c r="W38" s="9"/>
      <c r="X38" s="9"/>
      <c r="Y38" s="9"/>
      <c r="Z38" s="9"/>
    </row>
    <row r="39" spans="1:26" ht="15.75" customHeight="1">
      <c r="A39" s="112"/>
      <c r="B39" s="116" t="str">
        <f ca="1">IFERROR(__xludf.DUMMYFUNCTION("IMPORTRANGE(""1pbAP7hPSjn-4ZvXun2eZ07Fw4RK5Ty3qCHYyA3E8hxA"", ""HistoricoResumen!A7:Y17"")"),"")</f>
        <v/>
      </c>
      <c r="C39" s="423" t="s">
        <v>195</v>
      </c>
      <c r="D39" s="384"/>
      <c r="E39" s="194"/>
      <c r="F39" s="195"/>
      <c r="G39" s="196"/>
      <c r="H39" s="418" t="s">
        <v>5</v>
      </c>
      <c r="I39" s="364"/>
      <c r="J39" s="364"/>
      <c r="K39" s="364"/>
      <c r="L39" s="364"/>
      <c r="M39" s="364"/>
      <c r="N39" s="195"/>
      <c r="O39" s="197"/>
      <c r="P39" s="195"/>
      <c r="Q39" s="198" t="s">
        <v>184</v>
      </c>
      <c r="R39" s="197"/>
      <c r="S39" s="199"/>
      <c r="T39" s="200"/>
      <c r="U39" s="197"/>
      <c r="V39" s="197"/>
      <c r="W39" s="197"/>
      <c r="X39" s="201" t="s">
        <v>196</v>
      </c>
      <c r="Y39" s="197"/>
      <c r="Z39" s="202"/>
    </row>
    <row r="40" spans="1:26" ht="15.75" customHeight="1">
      <c r="A40" s="112"/>
      <c r="B40" s="203"/>
      <c r="C40" s="366"/>
      <c r="D40" s="366"/>
      <c r="E40" s="427" t="s">
        <v>172</v>
      </c>
      <c r="F40" s="425" t="s">
        <v>173</v>
      </c>
      <c r="G40" s="343"/>
      <c r="H40" s="422" t="s">
        <v>11</v>
      </c>
      <c r="I40" s="412"/>
      <c r="J40" s="343"/>
      <c r="K40" s="422" t="s">
        <v>12</v>
      </c>
      <c r="L40" s="412"/>
      <c r="M40" s="343"/>
      <c r="N40" s="424" t="s">
        <v>13</v>
      </c>
      <c r="O40" s="204"/>
      <c r="P40" s="419" t="s">
        <v>14</v>
      </c>
      <c r="Q40" s="343"/>
      <c r="R40" s="205"/>
      <c r="S40" s="420" t="s">
        <v>189</v>
      </c>
      <c r="T40" s="206"/>
      <c r="U40" s="204"/>
      <c r="V40" s="425" t="s">
        <v>197</v>
      </c>
      <c r="W40" s="412"/>
      <c r="X40" s="412"/>
      <c r="Y40" s="207"/>
      <c r="Z40" s="426" t="s">
        <v>198</v>
      </c>
    </row>
    <row r="41" spans="1:26" ht="15.75" customHeight="1">
      <c r="A41" s="112"/>
      <c r="B41" s="208" t="s">
        <v>21</v>
      </c>
      <c r="C41" s="209" t="s">
        <v>199</v>
      </c>
      <c r="D41" s="209" t="s">
        <v>191</v>
      </c>
      <c r="E41" s="343"/>
      <c r="F41" s="210" t="s">
        <v>24</v>
      </c>
      <c r="G41" s="210" t="s">
        <v>26</v>
      </c>
      <c r="H41" s="210" t="s">
        <v>24</v>
      </c>
      <c r="I41" s="210" t="s">
        <v>26</v>
      </c>
      <c r="J41" s="210" t="s">
        <v>27</v>
      </c>
      <c r="K41" s="210" t="s">
        <v>24</v>
      </c>
      <c r="L41" s="210" t="s">
        <v>26</v>
      </c>
      <c r="M41" s="210" t="s">
        <v>27</v>
      </c>
      <c r="N41" s="343"/>
      <c r="O41" s="204"/>
      <c r="P41" s="211" t="s">
        <v>28</v>
      </c>
      <c r="Q41" s="212" t="s">
        <v>29</v>
      </c>
      <c r="R41" s="205"/>
      <c r="S41" s="421"/>
      <c r="T41" s="206"/>
      <c r="U41" s="204"/>
      <c r="V41" s="213" t="s">
        <v>200</v>
      </c>
      <c r="W41" s="213" t="s">
        <v>201</v>
      </c>
      <c r="X41" s="213" t="s">
        <v>163</v>
      </c>
      <c r="Y41" s="207"/>
      <c r="Z41" s="396"/>
    </row>
    <row r="42" spans="1:26" ht="13.5" customHeight="1">
      <c r="A42" s="112"/>
      <c r="B42" s="29">
        <v>1</v>
      </c>
      <c r="C42" s="214" t="e">
        <v>#N/A</v>
      </c>
      <c r="D42" s="215"/>
      <c r="E42" s="145"/>
      <c r="F42" s="146"/>
      <c r="G42" s="147"/>
      <c r="H42" s="146"/>
      <c r="I42" s="146"/>
      <c r="J42" s="148"/>
      <c r="K42" s="146"/>
      <c r="L42" s="146"/>
      <c r="M42" s="148"/>
      <c r="N42" s="149"/>
      <c r="O42" s="216"/>
      <c r="P42" s="146"/>
      <c r="Q42" s="217"/>
      <c r="R42" s="218"/>
      <c r="S42" s="219"/>
      <c r="T42" s="220"/>
      <c r="U42" s="221"/>
      <c r="V42" s="146"/>
      <c r="W42" s="146"/>
      <c r="X42" s="149"/>
      <c r="Y42" s="216"/>
      <c r="Z42" s="222"/>
    </row>
    <row r="43" spans="1:26" ht="13.5" customHeight="1">
      <c r="A43" s="112"/>
      <c r="B43" s="29">
        <v>2</v>
      </c>
      <c r="C43" s="214"/>
      <c r="D43" s="215"/>
      <c r="E43" s="145"/>
      <c r="F43" s="146"/>
      <c r="G43" s="147"/>
      <c r="H43" s="146"/>
      <c r="I43" s="146"/>
      <c r="J43" s="148"/>
      <c r="K43" s="146"/>
      <c r="L43" s="146"/>
      <c r="M43" s="148"/>
      <c r="N43" s="149"/>
      <c r="O43" s="216"/>
      <c r="P43" s="146"/>
      <c r="Q43" s="217"/>
      <c r="R43" s="218"/>
      <c r="S43" s="219"/>
      <c r="T43" s="220"/>
      <c r="U43" s="221"/>
      <c r="V43" s="146"/>
      <c r="W43" s="146"/>
      <c r="X43" s="149"/>
      <c r="Y43" s="216"/>
      <c r="Z43" s="222"/>
    </row>
    <row r="44" spans="1:26" ht="13.5" customHeight="1">
      <c r="A44" s="112"/>
      <c r="B44" s="29">
        <v>3</v>
      </c>
      <c r="C44" s="214"/>
      <c r="D44" s="215"/>
      <c r="E44" s="145"/>
      <c r="F44" s="146"/>
      <c r="G44" s="147"/>
      <c r="H44" s="146"/>
      <c r="I44" s="146"/>
      <c r="J44" s="148"/>
      <c r="K44" s="146"/>
      <c r="L44" s="146"/>
      <c r="M44" s="148"/>
      <c r="N44" s="149"/>
      <c r="O44" s="216"/>
      <c r="P44" s="146"/>
      <c r="Q44" s="217"/>
      <c r="R44" s="218"/>
      <c r="S44" s="219"/>
      <c r="T44" s="220"/>
      <c r="U44" s="221"/>
      <c r="V44" s="146"/>
      <c r="W44" s="146"/>
      <c r="X44" s="149"/>
      <c r="Y44" s="216"/>
      <c r="Z44" s="257"/>
    </row>
    <row r="45" spans="1:26" ht="13.5" customHeight="1">
      <c r="A45" s="112"/>
      <c r="B45" s="29"/>
      <c r="C45" s="214"/>
      <c r="D45" s="223"/>
      <c r="E45" s="145"/>
      <c r="F45" s="224"/>
      <c r="G45" s="223"/>
      <c r="H45" s="224"/>
      <c r="I45" s="224"/>
      <c r="J45" s="225"/>
      <c r="K45" s="224"/>
      <c r="L45" s="224"/>
      <c r="M45" s="225"/>
      <c r="N45" s="225"/>
      <c r="O45" s="216"/>
      <c r="P45" s="224"/>
      <c r="Q45" s="226"/>
      <c r="R45" s="218"/>
      <c r="S45" s="219"/>
      <c r="T45" s="220"/>
      <c r="U45" s="221"/>
      <c r="V45" s="146"/>
      <c r="W45" s="146"/>
      <c r="X45" s="149"/>
      <c r="Y45" s="417"/>
      <c r="Z45" s="366"/>
    </row>
    <row r="46" spans="1:26" ht="1.5" customHeight="1">
      <c r="A46" s="112"/>
      <c r="B46" s="182"/>
      <c r="C46" s="227"/>
      <c r="D46" s="176"/>
      <c r="E46" s="176"/>
      <c r="F46" s="175"/>
      <c r="G46" s="176"/>
      <c r="H46" s="175"/>
      <c r="I46" s="175"/>
      <c r="J46" s="177"/>
      <c r="K46" s="175"/>
      <c r="L46" s="175"/>
      <c r="M46" s="177"/>
      <c r="N46" s="177"/>
      <c r="O46" s="216"/>
      <c r="P46" s="175"/>
      <c r="Q46" s="179"/>
      <c r="R46" s="228"/>
      <c r="S46" s="220"/>
      <c r="T46" s="220"/>
      <c r="U46" s="229"/>
      <c r="V46" s="175"/>
      <c r="W46" s="175"/>
      <c r="X46" s="258"/>
      <c r="Y46" s="259"/>
      <c r="Z46" s="259"/>
    </row>
    <row r="47" spans="1:26" ht="15" customHeight="1">
      <c r="A47" s="112"/>
      <c r="B47" s="230"/>
      <c r="C47" s="231" t="s">
        <v>163</v>
      </c>
      <c r="D47" s="184">
        <v>0</v>
      </c>
      <c r="E47" s="185">
        <v>0</v>
      </c>
      <c r="F47" s="186">
        <v>0</v>
      </c>
      <c r="G47" s="185">
        <v>0</v>
      </c>
      <c r="H47" s="186">
        <v>0</v>
      </c>
      <c r="I47" s="186">
        <v>0</v>
      </c>
      <c r="J47" s="185">
        <v>0</v>
      </c>
      <c r="K47" s="186">
        <v>0</v>
      </c>
      <c r="L47" s="186">
        <v>0</v>
      </c>
      <c r="M47" s="185">
        <v>0</v>
      </c>
      <c r="N47" s="187">
        <v>0</v>
      </c>
      <c r="O47" s="232"/>
      <c r="P47" s="186">
        <v>0</v>
      </c>
      <c r="Q47" s="233" t="e">
        <v>#DIV/0!</v>
      </c>
      <c r="R47" s="234"/>
      <c r="S47" s="235"/>
      <c r="T47" s="236"/>
      <c r="U47" s="237" t="s">
        <v>163</v>
      </c>
      <c r="V47" s="186">
        <v>0</v>
      </c>
      <c r="W47" s="186">
        <v>0</v>
      </c>
      <c r="X47" s="187">
        <v>0</v>
      </c>
      <c r="Y47" s="259"/>
      <c r="Z47" s="260"/>
    </row>
    <row r="48" spans="1:26" ht="12" customHeight="1">
      <c r="A48" s="112"/>
      <c r="B48" s="29">
        <v>5</v>
      </c>
      <c r="C48" s="214"/>
      <c r="D48" s="215"/>
      <c r="E48" s="223"/>
      <c r="F48" s="146"/>
      <c r="G48" s="147"/>
      <c r="H48" s="146"/>
      <c r="I48" s="146"/>
      <c r="J48" s="148"/>
      <c r="K48" s="146"/>
      <c r="L48" s="146"/>
      <c r="M48" s="148"/>
      <c r="N48" s="149"/>
      <c r="O48" s="238"/>
      <c r="P48" s="224"/>
      <c r="Q48" s="239"/>
      <c r="R48" s="218"/>
      <c r="S48" s="219"/>
      <c r="T48" s="228"/>
      <c r="U48" s="229"/>
      <c r="V48" s="240"/>
      <c r="W48" s="240"/>
      <c r="X48" s="240"/>
      <c r="Y48" s="417"/>
      <c r="Z48" s="366"/>
    </row>
    <row r="49" spans="1:26" ht="12" customHeight="1">
      <c r="A49" s="112"/>
      <c r="B49" s="241">
        <v>6</v>
      </c>
      <c r="C49" s="242"/>
      <c r="D49" s="243"/>
      <c r="E49" s="176"/>
      <c r="F49" s="244"/>
      <c r="G49" s="245"/>
      <c r="H49" s="244"/>
      <c r="I49" s="244"/>
      <c r="J49" s="246"/>
      <c r="K49" s="244"/>
      <c r="L49" s="244"/>
      <c r="M49" s="246"/>
      <c r="N49" s="237"/>
      <c r="O49" s="238"/>
      <c r="P49" s="224"/>
      <c r="Q49" s="239"/>
      <c r="R49" s="218"/>
      <c r="S49" s="219"/>
      <c r="T49" s="247"/>
      <c r="U49" s="229"/>
      <c r="V49" s="248"/>
      <c r="W49" s="249"/>
      <c r="X49" s="187"/>
      <c r="Y49" s="259"/>
      <c r="Z49" s="260"/>
    </row>
    <row r="50" spans="1:26" ht="6" customHeight="1">
      <c r="A50" s="112"/>
      <c r="B50" s="250" t="s">
        <v>205</v>
      </c>
      <c r="C50" s="192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193"/>
      <c r="S50" s="9"/>
      <c r="U50" s="9"/>
      <c r="V50" s="9"/>
      <c r="W50" s="9"/>
      <c r="X50" s="9"/>
      <c r="Y50" s="9"/>
      <c r="Z50" s="9"/>
    </row>
  </sheetData>
  <mergeCells count="64">
    <mergeCell ref="C39:D40"/>
    <mergeCell ref="N40:N41"/>
    <mergeCell ref="V40:X40"/>
    <mergeCell ref="Z40:Z41"/>
    <mergeCell ref="Y45:Z45"/>
    <mergeCell ref="F40:G40"/>
    <mergeCell ref="E40:E41"/>
    <mergeCell ref="Y48:Z48"/>
    <mergeCell ref="H39:M39"/>
    <mergeCell ref="P40:Q40"/>
    <mergeCell ref="S40:S41"/>
    <mergeCell ref="K40:M40"/>
    <mergeCell ref="H40:J40"/>
    <mergeCell ref="N28:N29"/>
    <mergeCell ref="S28:S29"/>
    <mergeCell ref="C27:D28"/>
    <mergeCell ref="P28:Q28"/>
    <mergeCell ref="S16:S17"/>
    <mergeCell ref="K28:M28"/>
    <mergeCell ref="H28:J28"/>
    <mergeCell ref="H16:J16"/>
    <mergeCell ref="H27:M27"/>
    <mergeCell ref="E26:M26"/>
    <mergeCell ref="C15:D16"/>
    <mergeCell ref="W27:Z27"/>
    <mergeCell ref="U26:W26"/>
    <mergeCell ref="X26:Y26"/>
    <mergeCell ref="U29:V30"/>
    <mergeCell ref="U27:V27"/>
    <mergeCell ref="Y16:Y17"/>
    <mergeCell ref="X15:Z15"/>
    <mergeCell ref="U15:W15"/>
    <mergeCell ref="U16:U17"/>
    <mergeCell ref="V16:V17"/>
    <mergeCell ref="W16:W17"/>
    <mergeCell ref="X16:X17"/>
    <mergeCell ref="Z16:Z17"/>
    <mergeCell ref="E7:H7"/>
    <mergeCell ref="E1:J2"/>
    <mergeCell ref="C1:D2"/>
    <mergeCell ref="K1:U2"/>
    <mergeCell ref="C3:Z3"/>
    <mergeCell ref="V6:Z7"/>
    <mergeCell ref="V1:Z2"/>
    <mergeCell ref="I7:P7"/>
    <mergeCell ref="Q7:T7"/>
    <mergeCell ref="E6:P6"/>
    <mergeCell ref="Q6:T6"/>
    <mergeCell ref="V8:Z9"/>
    <mergeCell ref="Q8:T8"/>
    <mergeCell ref="F28:G28"/>
    <mergeCell ref="E28:E29"/>
    <mergeCell ref="H9:P9"/>
    <mergeCell ref="Q9:T9"/>
    <mergeCell ref="H8:P8"/>
    <mergeCell ref="E8:G8"/>
    <mergeCell ref="E9:F9"/>
    <mergeCell ref="P16:Q16"/>
    <mergeCell ref="E16:E17"/>
    <mergeCell ref="K16:M16"/>
    <mergeCell ref="F16:G16"/>
    <mergeCell ref="N16:N17"/>
    <mergeCell ref="E15:G15"/>
    <mergeCell ref="H15:M15"/>
  </mergeCells>
  <conditionalFormatting sqref="Q18:Q23">
    <cfRule type="cellIs" dxfId="44" priority="1" operator="between">
      <formula>0.001</formula>
      <formula>0.499</formula>
    </cfRule>
  </conditionalFormatting>
  <conditionalFormatting sqref="Q18:Q23">
    <cfRule type="cellIs" dxfId="43" priority="2" operator="between">
      <formula>0.5</formula>
      <formula>0.999</formula>
    </cfRule>
  </conditionalFormatting>
  <conditionalFormatting sqref="Q18:Q23">
    <cfRule type="cellIs" dxfId="42" priority="3" operator="greaterThanOrEqual">
      <formula>1</formula>
    </cfRule>
  </conditionalFormatting>
  <conditionalFormatting sqref="Q18:Q23">
    <cfRule type="cellIs" dxfId="41" priority="4" operator="lessThanOrEqual">
      <formula>0</formula>
    </cfRule>
  </conditionalFormatting>
  <conditionalFormatting sqref="C18:C23">
    <cfRule type="expression" dxfId="40" priority="5">
      <formula>LEFT(C18, 1) = "1"</formula>
    </cfRule>
  </conditionalFormatting>
  <conditionalFormatting sqref="C18:C23">
    <cfRule type="expression" dxfId="39" priority="6">
      <formula>LEFT(C18, 1) = "2"</formula>
    </cfRule>
  </conditionalFormatting>
  <conditionalFormatting sqref="C18:C23">
    <cfRule type="expression" dxfId="38" priority="7">
      <formula>LEFT(C18, 1) = "3"</formula>
    </cfRule>
  </conditionalFormatting>
  <conditionalFormatting sqref="C18:C23">
    <cfRule type="expression" dxfId="37" priority="8">
      <formula>LEFT(C18, 1) = "4"</formula>
    </cfRule>
  </conditionalFormatting>
  <conditionalFormatting sqref="C18:C23">
    <cfRule type="expression" dxfId="36" priority="9">
      <formula>LEFT(C18, 1) = "5"</formula>
    </cfRule>
  </conditionalFormatting>
  <conditionalFormatting sqref="C18:C23">
    <cfRule type="expression" dxfId="35" priority="10">
      <formula>LEFT(C18, 1) = "6"</formula>
    </cfRule>
  </conditionalFormatting>
  <conditionalFormatting sqref="D18:D23">
    <cfRule type="expression" dxfId="34" priority="11">
      <formula>LEFT(C18, 1) = "1"</formula>
    </cfRule>
  </conditionalFormatting>
  <conditionalFormatting sqref="D18:D23">
    <cfRule type="expression" dxfId="33" priority="12">
      <formula>LEFT(C18, 1) = "2"</formula>
    </cfRule>
  </conditionalFormatting>
  <conditionalFormatting sqref="D18:D23">
    <cfRule type="expression" dxfId="32" priority="13">
      <formula>LEFT(C18, 1) = "3"</formula>
    </cfRule>
  </conditionalFormatting>
  <conditionalFormatting sqref="D18:D23">
    <cfRule type="expression" dxfId="31" priority="14">
      <formula>LEFT(C18, 1) = "4"</formula>
    </cfRule>
  </conditionalFormatting>
  <conditionalFormatting sqref="D18:D23">
    <cfRule type="expression" dxfId="30" priority="15">
      <formula>LEFT(C18, 1) = "5"</formula>
    </cfRule>
  </conditionalFormatting>
  <conditionalFormatting sqref="D18:D23">
    <cfRule type="expression" dxfId="29" priority="16">
      <formula>LEFT(C18, 1) = "6"</formula>
    </cfRule>
  </conditionalFormatting>
  <conditionalFormatting sqref="Z42:Z44">
    <cfRule type="cellIs" dxfId="28" priority="17" operator="notEqual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cione la Regional">
          <x14:formula1>
            <xm:f>Parametros!$B$2:$B$9</xm:f>
          </x14:formula1>
          <xm:sqref>C18:C23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50"/>
  <sheetViews>
    <sheetView showGridLines="0" workbookViewId="0">
      <pane ySplit="9" topLeftCell="A10" activePane="bottomLeft" state="frozen"/>
      <selection pane="bottomLeft" activeCell="B11" sqref="B11"/>
    </sheetView>
  </sheetViews>
  <sheetFormatPr baseColWidth="10" defaultColWidth="14.42578125" defaultRowHeight="12.75" customHeight="1"/>
  <cols>
    <col min="1" max="1" width="4.28515625" hidden="1" customWidth="1"/>
    <col min="2" max="2" width="3.85546875" customWidth="1"/>
    <col min="3" max="3" width="12.140625" customWidth="1"/>
    <col min="4" max="4" width="25.5703125" customWidth="1"/>
    <col min="5" max="5" width="5.140625" hidden="1" customWidth="1"/>
    <col min="6" max="6" width="4.42578125" hidden="1" customWidth="1"/>
    <col min="7" max="9" width="5.140625" customWidth="1"/>
    <col min="10" max="15" width="5.28515625" customWidth="1"/>
    <col min="16" max="16" width="7" customWidth="1"/>
    <col min="17" max="17" width="1" customWidth="1"/>
    <col min="18" max="19" width="6.42578125" customWidth="1"/>
    <col min="20" max="20" width="1" customWidth="1"/>
    <col min="21" max="21" width="7.140625" customWidth="1"/>
    <col min="22" max="22" width="6" customWidth="1"/>
    <col min="23" max="28" width="6.28515625" customWidth="1"/>
    <col min="29" max="30" width="2.28515625" customWidth="1"/>
  </cols>
  <sheetData>
    <row r="1" spans="1:30" ht="30" customHeight="1">
      <c r="A1" s="2"/>
      <c r="B1" s="3"/>
      <c r="C1" s="367" t="str">
        <f ca="1">Parametros!X2</f>
        <v/>
      </c>
      <c r="D1" s="366"/>
      <c r="E1" s="256"/>
      <c r="F1" s="256"/>
      <c r="G1" s="428">
        <f>Parametros!X3</f>
        <v>0</v>
      </c>
      <c r="H1" s="366"/>
      <c r="I1" s="366"/>
      <c r="J1" s="366"/>
      <c r="K1" s="366"/>
      <c r="L1" s="366"/>
      <c r="M1" s="430">
        <f>Parametros!X4</f>
        <v>0</v>
      </c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79">
        <f>Parametros!X5</f>
        <v>0</v>
      </c>
      <c r="Y1" s="366"/>
      <c r="Z1" s="366"/>
      <c r="AA1" s="366"/>
      <c r="AB1" s="366"/>
      <c r="AC1" s="366"/>
      <c r="AD1" s="251"/>
    </row>
    <row r="2" spans="1:30" ht="13.5" customHeight="1">
      <c r="A2" s="2"/>
      <c r="B2" s="3"/>
      <c r="C2" s="368"/>
      <c r="D2" s="368"/>
      <c r="E2" s="1"/>
      <c r="F2" s="1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251"/>
    </row>
    <row r="3" spans="1:30" ht="18.75" customHeight="1">
      <c r="A3" s="2"/>
      <c r="B3" s="3"/>
      <c r="C3" s="429" t="s">
        <v>0</v>
      </c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2"/>
      <c r="AC3" s="4"/>
      <c r="AD3" s="4"/>
    </row>
    <row r="4" spans="1:30" ht="2.25" customHeight="1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4"/>
      <c r="AD4" s="4"/>
    </row>
    <row r="5" spans="1:30" ht="9" customHeight="1">
      <c r="A5" s="2"/>
      <c r="B5" s="3"/>
      <c r="C5" s="6"/>
      <c r="D5" s="7"/>
      <c r="AC5" s="4"/>
      <c r="AD5" s="4"/>
    </row>
    <row r="6" spans="1:30" ht="15" customHeight="1">
      <c r="C6" s="434" t="s">
        <v>1</v>
      </c>
      <c r="D6" s="375"/>
      <c r="F6" s="8"/>
      <c r="G6" s="435">
        <f>HistorialResumen!C7</f>
        <v>43100</v>
      </c>
      <c r="H6" s="436"/>
      <c r="I6" s="437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439" t="s">
        <v>2</v>
      </c>
      <c r="W6" s="436"/>
      <c r="X6" s="436"/>
      <c r="Y6" s="437"/>
      <c r="Z6" s="438">
        <f ca="1">NOW()</f>
        <v>43245.409012962962</v>
      </c>
      <c r="AA6" s="436"/>
      <c r="AB6" s="437"/>
      <c r="AC6" s="4"/>
      <c r="AD6" s="4"/>
    </row>
    <row r="7" spans="1:30" ht="15" customHeight="1">
      <c r="A7" s="10"/>
      <c r="C7" s="415" t="s">
        <v>3</v>
      </c>
      <c r="D7" s="384"/>
      <c r="E7" s="11"/>
      <c r="F7" s="11"/>
      <c r="G7" s="431" t="s">
        <v>4</v>
      </c>
      <c r="H7" s="432"/>
      <c r="I7" s="433"/>
      <c r="J7" s="363" t="s">
        <v>5</v>
      </c>
      <c r="K7" s="364"/>
      <c r="L7" s="364"/>
      <c r="M7" s="364"/>
      <c r="N7" s="364"/>
      <c r="O7" s="364"/>
      <c r="P7" s="12"/>
      <c r="Q7" s="12"/>
      <c r="R7" s="12"/>
      <c r="S7" s="12"/>
      <c r="T7" s="12"/>
      <c r="U7" s="13"/>
      <c r="V7" s="14"/>
      <c r="W7" s="386" t="s">
        <v>6</v>
      </c>
      <c r="X7" s="384"/>
      <c r="Y7" s="384"/>
      <c r="Z7" s="383" t="s">
        <v>7</v>
      </c>
      <c r="AA7" s="384"/>
      <c r="AB7" s="385"/>
      <c r="AC7" s="15"/>
      <c r="AD7" s="15"/>
    </row>
    <row r="8" spans="1:30" ht="15.75" customHeight="1">
      <c r="A8" s="16"/>
      <c r="C8" s="416"/>
      <c r="D8" s="366"/>
      <c r="E8" s="355" t="s">
        <v>8</v>
      </c>
      <c r="F8" s="356"/>
      <c r="G8" s="353" t="s">
        <v>9</v>
      </c>
      <c r="H8" s="357" t="s">
        <v>10</v>
      </c>
      <c r="I8" s="343"/>
      <c r="J8" s="355" t="s">
        <v>11</v>
      </c>
      <c r="K8" s="356"/>
      <c r="L8" s="352"/>
      <c r="M8" s="355" t="s">
        <v>12</v>
      </c>
      <c r="N8" s="356"/>
      <c r="O8" s="352"/>
      <c r="P8" s="358" t="s">
        <v>13</v>
      </c>
      <c r="Q8" s="17"/>
      <c r="R8" s="351" t="s">
        <v>14</v>
      </c>
      <c r="S8" s="356"/>
      <c r="T8" s="18"/>
      <c r="U8" s="19" t="s">
        <v>15</v>
      </c>
      <c r="V8" s="20"/>
      <c r="W8" s="387" t="s">
        <v>16</v>
      </c>
      <c r="X8" s="389" t="s">
        <v>17</v>
      </c>
      <c r="Y8" s="389" t="s">
        <v>18</v>
      </c>
      <c r="Z8" s="389" t="s">
        <v>19</v>
      </c>
      <c r="AA8" s="381" t="s">
        <v>20</v>
      </c>
      <c r="AB8" s="391" t="s">
        <v>13</v>
      </c>
      <c r="AC8" s="21"/>
      <c r="AD8" s="21"/>
    </row>
    <row r="9" spans="1:30" ht="15.75" customHeight="1">
      <c r="A9" s="10"/>
      <c r="B9" s="22" t="s">
        <v>21</v>
      </c>
      <c r="C9" s="23" t="s">
        <v>22</v>
      </c>
      <c r="D9" s="23" t="s">
        <v>23</v>
      </c>
      <c r="E9" s="24" t="s">
        <v>24</v>
      </c>
      <c r="F9" s="24" t="s">
        <v>26</v>
      </c>
      <c r="G9" s="354"/>
      <c r="H9" s="25" t="s">
        <v>24</v>
      </c>
      <c r="I9" s="25" t="s">
        <v>26</v>
      </c>
      <c r="J9" s="25" t="s">
        <v>24</v>
      </c>
      <c r="K9" s="25" t="s">
        <v>26</v>
      </c>
      <c r="L9" s="25" t="s">
        <v>27</v>
      </c>
      <c r="M9" s="25" t="s">
        <v>24</v>
      </c>
      <c r="N9" s="25" t="s">
        <v>26</v>
      </c>
      <c r="O9" s="25" t="s">
        <v>27</v>
      </c>
      <c r="P9" s="382"/>
      <c r="Q9" s="18"/>
      <c r="R9" s="25" t="s">
        <v>28</v>
      </c>
      <c r="S9" s="25" t="s">
        <v>29</v>
      </c>
      <c r="T9" s="18"/>
      <c r="U9" s="26"/>
      <c r="V9" s="20"/>
      <c r="W9" s="388"/>
      <c r="X9" s="390"/>
      <c r="Y9" s="382"/>
      <c r="Z9" s="382"/>
      <c r="AA9" s="382"/>
      <c r="AB9" s="392"/>
      <c r="AC9" s="27"/>
      <c r="AD9" s="27"/>
    </row>
    <row r="10" spans="1:30" ht="15.75" customHeight="1">
      <c r="A10" s="28" t="str">
        <f t="shared" ref="A10:A150" si="0">LEFT(D10,3)</f>
        <v>0</v>
      </c>
      <c r="B10" s="29">
        <f>IF(ISBLANK(D10),0,1)</f>
        <v>1</v>
      </c>
      <c r="C10" s="31" t="e">
        <f>IF(ISBLANK(D10),,VLOOKUP(LEFT(D10,1),Parametros!$A$2:$B$12,2,FALSE))</f>
        <v>#N/A</v>
      </c>
      <c r="D10" s="32">
        <f>Parametros!B210</f>
        <v>0</v>
      </c>
      <c r="E10" s="33"/>
      <c r="F10" s="34"/>
      <c r="G10" s="48">
        <f>Parametros!C210</f>
        <v>0</v>
      </c>
      <c r="H10" s="35">
        <f>Parametros!D210</f>
        <v>0</v>
      </c>
      <c r="I10" s="36">
        <f>Parametros!E210</f>
        <v>0</v>
      </c>
      <c r="J10" s="37">
        <f t="shared" ref="J10:K10" si="1">H10-M10</f>
        <v>0</v>
      </c>
      <c r="K10" s="38">
        <f t="shared" si="1"/>
        <v>0</v>
      </c>
      <c r="L10" s="36">
        <f t="shared" ref="L10:L144" si="2">J10+K10</f>
        <v>0</v>
      </c>
      <c r="M10" s="37">
        <f>Parametros!F210</f>
        <v>0</v>
      </c>
      <c r="N10" s="38">
        <f>Parametros!G210</f>
        <v>0</v>
      </c>
      <c r="O10" s="36">
        <f t="shared" ref="O10:O144" si="3">M10+N10</f>
        <v>0</v>
      </c>
      <c r="P10" s="39">
        <f t="shared" ref="P10:P144" si="4">H10+I10</f>
        <v>0</v>
      </c>
      <c r="Q10" s="40"/>
      <c r="R10" s="37">
        <f t="shared" ref="R10:R144" si="5">P10-G10</f>
        <v>0</v>
      </c>
      <c r="S10" s="41" t="e">
        <f t="shared" ref="S10:S144" si="6">(P10/G10)-100%</f>
        <v>#DIV/0!</v>
      </c>
      <c r="T10" s="42"/>
      <c r="U10" s="43">
        <f>Parametros!H210</f>
        <v>0</v>
      </c>
      <c r="V10" s="42"/>
      <c r="W10" s="37">
        <f>Parametros!I210</f>
        <v>0</v>
      </c>
      <c r="X10" s="38">
        <f>Parametros!J210</f>
        <v>0</v>
      </c>
      <c r="Y10" s="38">
        <f>Parametros!K210</f>
        <v>0</v>
      </c>
      <c r="Z10" s="38">
        <f>Parametros!L210</f>
        <v>0</v>
      </c>
      <c r="AA10" s="44">
        <f>Parametros!M210</f>
        <v>0</v>
      </c>
      <c r="AB10" s="45">
        <f t="shared" ref="AB10:AB144" si="7">SUM(W10:AA10)</f>
        <v>0</v>
      </c>
      <c r="AC10" s="46"/>
      <c r="AD10" s="46"/>
    </row>
    <row r="11" spans="1:30" ht="15.75" customHeight="1">
      <c r="A11" s="28" t="str">
        <f t="shared" si="0"/>
        <v>0</v>
      </c>
      <c r="B11" s="47">
        <f t="shared" ref="B11:B144" si="8">IF(ISBLANK(D11),0,B10+1)</f>
        <v>2</v>
      </c>
      <c r="C11" s="30" t="e">
        <f>IF(ISBLANK(D11),,VLOOKUP(LEFT(D11,1),Parametros!$A$2:$B$12,2,FALSE))</f>
        <v>#N/A</v>
      </c>
      <c r="D11" s="32">
        <f>Parametros!B211</f>
        <v>0</v>
      </c>
      <c r="E11" s="33"/>
      <c r="F11" s="34"/>
      <c r="G11" s="48">
        <f>Parametros!C211</f>
        <v>0</v>
      </c>
      <c r="H11" s="35">
        <f>Parametros!D211</f>
        <v>0</v>
      </c>
      <c r="I11" s="36">
        <f>Parametros!E211</f>
        <v>0</v>
      </c>
      <c r="J11" s="37">
        <f t="shared" ref="J11:K11" si="9">H11-M11</f>
        <v>0</v>
      </c>
      <c r="K11" s="38">
        <f t="shared" si="9"/>
        <v>0</v>
      </c>
      <c r="L11" s="36">
        <f t="shared" si="2"/>
        <v>0</v>
      </c>
      <c r="M11" s="37">
        <f>Parametros!F211</f>
        <v>0</v>
      </c>
      <c r="N11" s="38">
        <f>Parametros!G211</f>
        <v>0</v>
      </c>
      <c r="O11" s="36">
        <f t="shared" si="3"/>
        <v>0</v>
      </c>
      <c r="P11" s="39">
        <f t="shared" si="4"/>
        <v>0</v>
      </c>
      <c r="Q11" s="40"/>
      <c r="R11" s="37">
        <f t="shared" si="5"/>
        <v>0</v>
      </c>
      <c r="S11" s="41" t="e">
        <f t="shared" si="6"/>
        <v>#DIV/0!</v>
      </c>
      <c r="T11" s="42"/>
      <c r="U11" s="43">
        <f>Parametros!H211</f>
        <v>0</v>
      </c>
      <c r="V11" s="42"/>
      <c r="W11" s="37">
        <f>Parametros!I211</f>
        <v>0</v>
      </c>
      <c r="X11" s="38">
        <f>Parametros!J211</f>
        <v>0</v>
      </c>
      <c r="Y11" s="38">
        <f>Parametros!K211</f>
        <v>0</v>
      </c>
      <c r="Z11" s="38">
        <f>Parametros!L211</f>
        <v>0</v>
      </c>
      <c r="AA11" s="44">
        <f>Parametros!M211</f>
        <v>0</v>
      </c>
      <c r="AB11" s="261">
        <f t="shared" si="7"/>
        <v>0</v>
      </c>
      <c r="AC11" s="46"/>
      <c r="AD11" s="46"/>
    </row>
    <row r="12" spans="1:30" ht="15.75" customHeight="1">
      <c r="A12" s="28" t="str">
        <f t="shared" si="0"/>
        <v>0</v>
      </c>
      <c r="B12" s="47">
        <f t="shared" si="8"/>
        <v>3</v>
      </c>
      <c r="C12" s="30" t="e">
        <f>IF(ISBLANK(D12),,VLOOKUP(LEFT(D12,1),Parametros!$A$2:$B$12,2,FALSE))</f>
        <v>#N/A</v>
      </c>
      <c r="D12" s="32">
        <f>Parametros!B212</f>
        <v>0</v>
      </c>
      <c r="E12" s="33"/>
      <c r="F12" s="34"/>
      <c r="G12" s="48">
        <f>Parametros!C212</f>
        <v>0</v>
      </c>
      <c r="H12" s="35">
        <f>Parametros!D212</f>
        <v>0</v>
      </c>
      <c r="I12" s="36">
        <f>Parametros!E212</f>
        <v>0</v>
      </c>
      <c r="J12" s="37">
        <f t="shared" ref="J12:K12" si="10">H12-M12</f>
        <v>0</v>
      </c>
      <c r="K12" s="38">
        <f t="shared" si="10"/>
        <v>0</v>
      </c>
      <c r="L12" s="36">
        <f t="shared" si="2"/>
        <v>0</v>
      </c>
      <c r="M12" s="37">
        <f>Parametros!F212</f>
        <v>0</v>
      </c>
      <c r="N12" s="38">
        <f>Parametros!G212</f>
        <v>0</v>
      </c>
      <c r="O12" s="36">
        <f t="shared" si="3"/>
        <v>0</v>
      </c>
      <c r="P12" s="39">
        <f t="shared" si="4"/>
        <v>0</v>
      </c>
      <c r="Q12" s="40"/>
      <c r="R12" s="37">
        <f t="shared" si="5"/>
        <v>0</v>
      </c>
      <c r="S12" s="41" t="e">
        <f t="shared" si="6"/>
        <v>#DIV/0!</v>
      </c>
      <c r="T12" s="42"/>
      <c r="U12" s="43">
        <f>Parametros!H212</f>
        <v>0</v>
      </c>
      <c r="V12" s="42"/>
      <c r="W12" s="37">
        <f>Parametros!I212</f>
        <v>0</v>
      </c>
      <c r="X12" s="38">
        <f>Parametros!J212</f>
        <v>0</v>
      </c>
      <c r="Y12" s="38">
        <f>Parametros!K212</f>
        <v>0</v>
      </c>
      <c r="Z12" s="38">
        <f>Parametros!L212</f>
        <v>0</v>
      </c>
      <c r="AA12" s="44">
        <f>Parametros!M212</f>
        <v>0</v>
      </c>
      <c r="AB12" s="261">
        <f t="shared" si="7"/>
        <v>0</v>
      </c>
      <c r="AC12" s="46"/>
      <c r="AD12" s="46"/>
    </row>
    <row r="13" spans="1:30" ht="15.75" customHeight="1">
      <c r="A13" s="28" t="str">
        <f t="shared" si="0"/>
        <v>0</v>
      </c>
      <c r="B13" s="47">
        <f t="shared" si="8"/>
        <v>4</v>
      </c>
      <c r="C13" s="30" t="e">
        <f>IF(ISBLANK(D13),,VLOOKUP(LEFT(D13,1),Parametros!$A$2:$B$12,2,FALSE))</f>
        <v>#N/A</v>
      </c>
      <c r="D13" s="32">
        <f>Parametros!B213</f>
        <v>0</v>
      </c>
      <c r="E13" s="33"/>
      <c r="F13" s="34"/>
      <c r="G13" s="48">
        <f>Parametros!C213</f>
        <v>0</v>
      </c>
      <c r="H13" s="35">
        <f>Parametros!D213</f>
        <v>0</v>
      </c>
      <c r="I13" s="36">
        <f>Parametros!E213</f>
        <v>0</v>
      </c>
      <c r="J13" s="37">
        <f t="shared" ref="J13:K13" si="11">H13-M13</f>
        <v>0</v>
      </c>
      <c r="K13" s="38">
        <f t="shared" si="11"/>
        <v>0</v>
      </c>
      <c r="L13" s="36">
        <f t="shared" si="2"/>
        <v>0</v>
      </c>
      <c r="M13" s="37">
        <f>Parametros!F213</f>
        <v>0</v>
      </c>
      <c r="N13" s="38">
        <f>Parametros!G213</f>
        <v>0</v>
      </c>
      <c r="O13" s="36">
        <f t="shared" si="3"/>
        <v>0</v>
      </c>
      <c r="P13" s="39">
        <f t="shared" si="4"/>
        <v>0</v>
      </c>
      <c r="Q13" s="40"/>
      <c r="R13" s="37">
        <f t="shared" si="5"/>
        <v>0</v>
      </c>
      <c r="S13" s="41" t="e">
        <f t="shared" si="6"/>
        <v>#DIV/0!</v>
      </c>
      <c r="T13" s="42"/>
      <c r="U13" s="43">
        <f>Parametros!H213</f>
        <v>0</v>
      </c>
      <c r="V13" s="42"/>
      <c r="W13" s="37">
        <f>Parametros!I213</f>
        <v>0</v>
      </c>
      <c r="X13" s="38">
        <f>Parametros!J213</f>
        <v>0</v>
      </c>
      <c r="Y13" s="38">
        <f>Parametros!K213</f>
        <v>0</v>
      </c>
      <c r="Z13" s="38">
        <f>Parametros!L213</f>
        <v>0</v>
      </c>
      <c r="AA13" s="44">
        <f>Parametros!M213</f>
        <v>0</v>
      </c>
      <c r="AB13" s="261">
        <f t="shared" si="7"/>
        <v>0</v>
      </c>
      <c r="AC13" s="46"/>
      <c r="AD13" s="46"/>
    </row>
    <row r="14" spans="1:30" ht="15.75" customHeight="1">
      <c r="A14" s="28" t="str">
        <f t="shared" si="0"/>
        <v>0</v>
      </c>
      <c r="B14" s="47">
        <f t="shared" si="8"/>
        <v>5</v>
      </c>
      <c r="C14" s="30" t="e">
        <f>IF(ISBLANK(D14),,VLOOKUP(LEFT(D14,1),Parametros!$A$2:$B$12,2,FALSE))</f>
        <v>#N/A</v>
      </c>
      <c r="D14" s="32">
        <f>Parametros!B214</f>
        <v>0</v>
      </c>
      <c r="E14" s="33"/>
      <c r="F14" s="34"/>
      <c r="G14" s="48">
        <f>Parametros!C214</f>
        <v>0</v>
      </c>
      <c r="H14" s="35">
        <f>Parametros!D214</f>
        <v>0</v>
      </c>
      <c r="I14" s="36">
        <f>Parametros!E214</f>
        <v>0</v>
      </c>
      <c r="J14" s="37">
        <f t="shared" ref="J14:K14" si="12">H14-M14</f>
        <v>0</v>
      </c>
      <c r="K14" s="38">
        <f t="shared" si="12"/>
        <v>0</v>
      </c>
      <c r="L14" s="36">
        <f t="shared" si="2"/>
        <v>0</v>
      </c>
      <c r="M14" s="37">
        <f>Parametros!F214</f>
        <v>0</v>
      </c>
      <c r="N14" s="38">
        <f>Parametros!G214</f>
        <v>0</v>
      </c>
      <c r="O14" s="36">
        <f t="shared" si="3"/>
        <v>0</v>
      </c>
      <c r="P14" s="39">
        <f t="shared" si="4"/>
        <v>0</v>
      </c>
      <c r="Q14" s="40"/>
      <c r="R14" s="37">
        <f t="shared" si="5"/>
        <v>0</v>
      </c>
      <c r="S14" s="41" t="e">
        <f t="shared" si="6"/>
        <v>#DIV/0!</v>
      </c>
      <c r="T14" s="42"/>
      <c r="U14" s="43">
        <f>Parametros!H214</f>
        <v>0</v>
      </c>
      <c r="V14" s="42"/>
      <c r="W14" s="37">
        <f>Parametros!I214</f>
        <v>0</v>
      </c>
      <c r="X14" s="38">
        <f>Parametros!J214</f>
        <v>0</v>
      </c>
      <c r="Y14" s="38">
        <f>Parametros!K214</f>
        <v>0</v>
      </c>
      <c r="Z14" s="38">
        <f>Parametros!L214</f>
        <v>0</v>
      </c>
      <c r="AA14" s="44">
        <f>Parametros!M214</f>
        <v>0</v>
      </c>
      <c r="AB14" s="261">
        <f t="shared" si="7"/>
        <v>0</v>
      </c>
      <c r="AC14" s="46"/>
      <c r="AD14" s="46"/>
    </row>
    <row r="15" spans="1:30" ht="15.75" customHeight="1">
      <c r="A15" s="28" t="str">
        <f t="shared" si="0"/>
        <v>0</v>
      </c>
      <c r="B15" s="47">
        <f t="shared" si="8"/>
        <v>6</v>
      </c>
      <c r="C15" s="30" t="e">
        <f>IF(ISBLANK(D15),,VLOOKUP(LEFT(D15,1),Parametros!$A$2:$B$12,2,FALSE))</f>
        <v>#N/A</v>
      </c>
      <c r="D15" s="32">
        <f>Parametros!B215</f>
        <v>0</v>
      </c>
      <c r="E15" s="33"/>
      <c r="F15" s="34"/>
      <c r="G15" s="48">
        <f>Parametros!C215</f>
        <v>0</v>
      </c>
      <c r="H15" s="35">
        <f>Parametros!D215</f>
        <v>0</v>
      </c>
      <c r="I15" s="36">
        <f>Parametros!E215</f>
        <v>0</v>
      </c>
      <c r="J15" s="37">
        <f t="shared" ref="J15:K15" si="13">H15-M15</f>
        <v>0</v>
      </c>
      <c r="K15" s="38">
        <f t="shared" si="13"/>
        <v>0</v>
      </c>
      <c r="L15" s="36">
        <f t="shared" si="2"/>
        <v>0</v>
      </c>
      <c r="M15" s="37">
        <f>Parametros!F215</f>
        <v>0</v>
      </c>
      <c r="N15" s="38">
        <f>Parametros!G215</f>
        <v>0</v>
      </c>
      <c r="O15" s="36">
        <f t="shared" si="3"/>
        <v>0</v>
      </c>
      <c r="P15" s="39">
        <f t="shared" si="4"/>
        <v>0</v>
      </c>
      <c r="Q15" s="40"/>
      <c r="R15" s="37">
        <f t="shared" si="5"/>
        <v>0</v>
      </c>
      <c r="S15" s="41" t="e">
        <f t="shared" si="6"/>
        <v>#DIV/0!</v>
      </c>
      <c r="T15" s="42"/>
      <c r="U15" s="43">
        <f>Parametros!H215</f>
        <v>0</v>
      </c>
      <c r="V15" s="42"/>
      <c r="W15" s="37">
        <f>Parametros!I215</f>
        <v>0</v>
      </c>
      <c r="X15" s="38">
        <f>Parametros!J215</f>
        <v>0</v>
      </c>
      <c r="Y15" s="38">
        <f>Parametros!K215</f>
        <v>0</v>
      </c>
      <c r="Z15" s="38">
        <f>Parametros!L215</f>
        <v>0</v>
      </c>
      <c r="AA15" s="44">
        <f>Parametros!M215</f>
        <v>0</v>
      </c>
      <c r="AB15" s="261">
        <f t="shared" si="7"/>
        <v>0</v>
      </c>
      <c r="AC15" s="46"/>
      <c r="AD15" s="46"/>
    </row>
    <row r="16" spans="1:30" ht="15.75" customHeight="1">
      <c r="A16" s="28" t="str">
        <f t="shared" si="0"/>
        <v>0</v>
      </c>
      <c r="B16" s="47">
        <f t="shared" si="8"/>
        <v>7</v>
      </c>
      <c r="C16" s="30" t="e">
        <f>IF(ISBLANK(D16),,VLOOKUP(LEFT(D16,1),Parametros!$A$2:$B$12,2,FALSE))</f>
        <v>#N/A</v>
      </c>
      <c r="D16" s="32">
        <f>Parametros!B216</f>
        <v>0</v>
      </c>
      <c r="E16" s="33"/>
      <c r="F16" s="34"/>
      <c r="G16" s="48">
        <f>Parametros!C216</f>
        <v>0</v>
      </c>
      <c r="H16" s="35">
        <f>Parametros!D216</f>
        <v>0</v>
      </c>
      <c r="I16" s="36">
        <f>Parametros!E216</f>
        <v>0</v>
      </c>
      <c r="J16" s="37">
        <f t="shared" ref="J16:K16" si="14">H16-M16</f>
        <v>0</v>
      </c>
      <c r="K16" s="38">
        <f t="shared" si="14"/>
        <v>0</v>
      </c>
      <c r="L16" s="36">
        <f t="shared" si="2"/>
        <v>0</v>
      </c>
      <c r="M16" s="37">
        <f>Parametros!F216</f>
        <v>0</v>
      </c>
      <c r="N16" s="38">
        <f>Parametros!G216</f>
        <v>0</v>
      </c>
      <c r="O16" s="36">
        <f t="shared" si="3"/>
        <v>0</v>
      </c>
      <c r="P16" s="39">
        <f t="shared" si="4"/>
        <v>0</v>
      </c>
      <c r="Q16" s="40"/>
      <c r="R16" s="37">
        <f t="shared" si="5"/>
        <v>0</v>
      </c>
      <c r="S16" s="41" t="e">
        <f t="shared" si="6"/>
        <v>#DIV/0!</v>
      </c>
      <c r="T16" s="42"/>
      <c r="U16" s="43">
        <f>Parametros!H216</f>
        <v>0</v>
      </c>
      <c r="V16" s="42"/>
      <c r="W16" s="37">
        <f>Parametros!I216</f>
        <v>0</v>
      </c>
      <c r="X16" s="38">
        <f>Parametros!J216</f>
        <v>0</v>
      </c>
      <c r="Y16" s="38">
        <f>Parametros!K216</f>
        <v>0</v>
      </c>
      <c r="Z16" s="38">
        <f>Parametros!L216</f>
        <v>0</v>
      </c>
      <c r="AA16" s="44">
        <f>Parametros!M216</f>
        <v>0</v>
      </c>
      <c r="AB16" s="261">
        <f t="shared" si="7"/>
        <v>0</v>
      </c>
      <c r="AC16" s="46"/>
      <c r="AD16" s="46"/>
    </row>
    <row r="17" spans="1:30" ht="15.75" customHeight="1">
      <c r="A17" s="28" t="str">
        <f t="shared" si="0"/>
        <v>0</v>
      </c>
      <c r="B17" s="47">
        <f t="shared" si="8"/>
        <v>8</v>
      </c>
      <c r="C17" s="30" t="e">
        <f>IF(ISBLANK(D17),,VLOOKUP(LEFT(D17,1),Parametros!$A$2:$B$12,2,FALSE))</f>
        <v>#N/A</v>
      </c>
      <c r="D17" s="32">
        <f>Parametros!B217</f>
        <v>0</v>
      </c>
      <c r="E17" s="33"/>
      <c r="F17" s="34"/>
      <c r="G17" s="48">
        <f>Parametros!C217</f>
        <v>0</v>
      </c>
      <c r="H17" s="35">
        <f>Parametros!D217</f>
        <v>0</v>
      </c>
      <c r="I17" s="36">
        <f>Parametros!E217</f>
        <v>0</v>
      </c>
      <c r="J17" s="37">
        <f t="shared" ref="J17:K17" si="15">H17-M17</f>
        <v>0</v>
      </c>
      <c r="K17" s="38">
        <f t="shared" si="15"/>
        <v>0</v>
      </c>
      <c r="L17" s="36">
        <f t="shared" si="2"/>
        <v>0</v>
      </c>
      <c r="M17" s="37">
        <f>Parametros!F217</f>
        <v>0</v>
      </c>
      <c r="N17" s="38">
        <f>Parametros!G217</f>
        <v>0</v>
      </c>
      <c r="O17" s="36">
        <f t="shared" si="3"/>
        <v>0</v>
      </c>
      <c r="P17" s="39">
        <f t="shared" si="4"/>
        <v>0</v>
      </c>
      <c r="Q17" s="40"/>
      <c r="R17" s="37">
        <f t="shared" si="5"/>
        <v>0</v>
      </c>
      <c r="S17" s="41" t="e">
        <f t="shared" si="6"/>
        <v>#DIV/0!</v>
      </c>
      <c r="T17" s="42"/>
      <c r="U17" s="43">
        <f>Parametros!H217</f>
        <v>0</v>
      </c>
      <c r="V17" s="42"/>
      <c r="W17" s="37">
        <f>Parametros!I217</f>
        <v>0</v>
      </c>
      <c r="X17" s="38">
        <f>Parametros!J217</f>
        <v>0</v>
      </c>
      <c r="Y17" s="38">
        <f>Parametros!K217</f>
        <v>0</v>
      </c>
      <c r="Z17" s="38">
        <f>Parametros!L217</f>
        <v>0</v>
      </c>
      <c r="AA17" s="44">
        <f>Parametros!M217</f>
        <v>0</v>
      </c>
      <c r="AB17" s="261">
        <f t="shared" si="7"/>
        <v>0</v>
      </c>
      <c r="AC17" s="46"/>
      <c r="AD17" s="46"/>
    </row>
    <row r="18" spans="1:30" ht="15.75" customHeight="1">
      <c r="A18" s="28" t="str">
        <f t="shared" si="0"/>
        <v>0</v>
      </c>
      <c r="B18" s="47">
        <f t="shared" si="8"/>
        <v>9</v>
      </c>
      <c r="C18" s="30" t="e">
        <f>IF(ISBLANK(D18),,VLOOKUP(LEFT(D18,1),Parametros!$A$2:$B$12,2,FALSE))</f>
        <v>#N/A</v>
      </c>
      <c r="D18" s="32">
        <f>Parametros!B218</f>
        <v>0</v>
      </c>
      <c r="E18" s="33"/>
      <c r="F18" s="34"/>
      <c r="G18" s="48">
        <f>Parametros!C218</f>
        <v>0</v>
      </c>
      <c r="H18" s="35">
        <f>Parametros!D218</f>
        <v>0</v>
      </c>
      <c r="I18" s="36">
        <f>Parametros!E218</f>
        <v>0</v>
      </c>
      <c r="J18" s="37">
        <f t="shared" ref="J18:K18" si="16">H18-M18</f>
        <v>0</v>
      </c>
      <c r="K18" s="38">
        <f t="shared" si="16"/>
        <v>0</v>
      </c>
      <c r="L18" s="36">
        <f t="shared" si="2"/>
        <v>0</v>
      </c>
      <c r="M18" s="37">
        <f>Parametros!F218</f>
        <v>0</v>
      </c>
      <c r="N18" s="38">
        <f>Parametros!G218</f>
        <v>0</v>
      </c>
      <c r="O18" s="36">
        <f t="shared" si="3"/>
        <v>0</v>
      </c>
      <c r="P18" s="39">
        <f t="shared" si="4"/>
        <v>0</v>
      </c>
      <c r="Q18" s="40"/>
      <c r="R18" s="37">
        <f t="shared" si="5"/>
        <v>0</v>
      </c>
      <c r="S18" s="41" t="e">
        <f t="shared" si="6"/>
        <v>#DIV/0!</v>
      </c>
      <c r="T18" s="42"/>
      <c r="U18" s="43">
        <f>Parametros!H218</f>
        <v>0</v>
      </c>
      <c r="V18" s="42"/>
      <c r="W18" s="37">
        <f>Parametros!I218</f>
        <v>0</v>
      </c>
      <c r="X18" s="38">
        <f>Parametros!J218</f>
        <v>0</v>
      </c>
      <c r="Y18" s="38">
        <f>Parametros!K218</f>
        <v>0</v>
      </c>
      <c r="Z18" s="38">
        <f>Parametros!L218</f>
        <v>0</v>
      </c>
      <c r="AA18" s="44">
        <f>Parametros!M218</f>
        <v>0</v>
      </c>
      <c r="AB18" s="261">
        <f t="shared" si="7"/>
        <v>0</v>
      </c>
      <c r="AC18" s="46"/>
      <c r="AD18" s="46"/>
    </row>
    <row r="19" spans="1:30" ht="15.75" customHeight="1">
      <c r="A19" s="28" t="str">
        <f t="shared" si="0"/>
        <v>0</v>
      </c>
      <c r="B19" s="47">
        <f t="shared" si="8"/>
        <v>10</v>
      </c>
      <c r="C19" s="30" t="e">
        <f>IF(ISBLANK(D19),,VLOOKUP(LEFT(D19,1),Parametros!$A$2:$B$12,2,FALSE))</f>
        <v>#N/A</v>
      </c>
      <c r="D19" s="32">
        <f>Parametros!B219</f>
        <v>0</v>
      </c>
      <c r="E19" s="33"/>
      <c r="F19" s="34"/>
      <c r="G19" s="48">
        <f>Parametros!C219</f>
        <v>0</v>
      </c>
      <c r="H19" s="35">
        <f>Parametros!D219</f>
        <v>0</v>
      </c>
      <c r="I19" s="36">
        <f>Parametros!E219</f>
        <v>0</v>
      </c>
      <c r="J19" s="37">
        <f t="shared" ref="J19:K19" si="17">H19-M19</f>
        <v>0</v>
      </c>
      <c r="K19" s="38">
        <f t="shared" si="17"/>
        <v>0</v>
      </c>
      <c r="L19" s="36">
        <f t="shared" si="2"/>
        <v>0</v>
      </c>
      <c r="M19" s="37">
        <f>Parametros!F219</f>
        <v>0</v>
      </c>
      <c r="N19" s="38">
        <f>Parametros!G219</f>
        <v>0</v>
      </c>
      <c r="O19" s="36">
        <f t="shared" si="3"/>
        <v>0</v>
      </c>
      <c r="P19" s="39">
        <f t="shared" si="4"/>
        <v>0</v>
      </c>
      <c r="Q19" s="40"/>
      <c r="R19" s="37">
        <f t="shared" si="5"/>
        <v>0</v>
      </c>
      <c r="S19" s="41" t="e">
        <f t="shared" si="6"/>
        <v>#DIV/0!</v>
      </c>
      <c r="T19" s="42"/>
      <c r="U19" s="43">
        <f>Parametros!H219</f>
        <v>0</v>
      </c>
      <c r="V19" s="42"/>
      <c r="W19" s="37">
        <f>Parametros!I219</f>
        <v>0</v>
      </c>
      <c r="X19" s="38">
        <f>Parametros!J219</f>
        <v>0</v>
      </c>
      <c r="Y19" s="38">
        <f>Parametros!K219</f>
        <v>0</v>
      </c>
      <c r="Z19" s="38">
        <f>Parametros!L219</f>
        <v>0</v>
      </c>
      <c r="AA19" s="44">
        <f>Parametros!M219</f>
        <v>0</v>
      </c>
      <c r="AB19" s="261">
        <f t="shared" si="7"/>
        <v>0</v>
      </c>
      <c r="AC19" s="46"/>
      <c r="AD19" s="46"/>
    </row>
    <row r="20" spans="1:30" ht="15.75" customHeight="1">
      <c r="A20" s="28" t="str">
        <f t="shared" si="0"/>
        <v>0</v>
      </c>
      <c r="B20" s="47">
        <f t="shared" si="8"/>
        <v>11</v>
      </c>
      <c r="C20" s="30" t="e">
        <f>IF(ISBLANK(D20),,VLOOKUP(LEFT(D20,1),Parametros!$A$2:$B$12,2,FALSE))</f>
        <v>#N/A</v>
      </c>
      <c r="D20" s="32">
        <f>Parametros!B220</f>
        <v>0</v>
      </c>
      <c r="E20" s="33"/>
      <c r="F20" s="34"/>
      <c r="G20" s="48">
        <f>Parametros!C220</f>
        <v>0</v>
      </c>
      <c r="H20" s="35">
        <f>Parametros!D220</f>
        <v>0</v>
      </c>
      <c r="I20" s="36">
        <f>Parametros!E220</f>
        <v>0</v>
      </c>
      <c r="J20" s="37">
        <f t="shared" ref="J20:K20" si="18">H20-M20</f>
        <v>0</v>
      </c>
      <c r="K20" s="38">
        <f t="shared" si="18"/>
        <v>0</v>
      </c>
      <c r="L20" s="36">
        <f t="shared" si="2"/>
        <v>0</v>
      </c>
      <c r="M20" s="37">
        <f>Parametros!F220</f>
        <v>0</v>
      </c>
      <c r="N20" s="38">
        <f>Parametros!G220</f>
        <v>0</v>
      </c>
      <c r="O20" s="36">
        <f t="shared" si="3"/>
        <v>0</v>
      </c>
      <c r="P20" s="39">
        <f t="shared" si="4"/>
        <v>0</v>
      </c>
      <c r="Q20" s="40"/>
      <c r="R20" s="37">
        <f t="shared" si="5"/>
        <v>0</v>
      </c>
      <c r="S20" s="41" t="e">
        <f t="shared" si="6"/>
        <v>#DIV/0!</v>
      </c>
      <c r="T20" s="42"/>
      <c r="U20" s="43">
        <f>Parametros!H220</f>
        <v>0</v>
      </c>
      <c r="V20" s="42"/>
      <c r="W20" s="37">
        <f>Parametros!I220</f>
        <v>0</v>
      </c>
      <c r="X20" s="38">
        <f>Parametros!J220</f>
        <v>0</v>
      </c>
      <c r="Y20" s="38">
        <f>Parametros!K220</f>
        <v>0</v>
      </c>
      <c r="Z20" s="38">
        <f>Parametros!L220</f>
        <v>0</v>
      </c>
      <c r="AA20" s="44">
        <f>Parametros!M220</f>
        <v>0</v>
      </c>
      <c r="AB20" s="261">
        <f t="shared" si="7"/>
        <v>0</v>
      </c>
      <c r="AC20" s="46"/>
      <c r="AD20" s="46"/>
    </row>
    <row r="21" spans="1:30" ht="15.75" customHeight="1">
      <c r="A21" s="28" t="str">
        <f t="shared" si="0"/>
        <v>0</v>
      </c>
      <c r="B21" s="47">
        <f t="shared" si="8"/>
        <v>12</v>
      </c>
      <c r="C21" s="30" t="e">
        <f>IF(ISBLANK(D21),,VLOOKUP(LEFT(D21,1),Parametros!$A$2:$B$12,2,FALSE))</f>
        <v>#N/A</v>
      </c>
      <c r="D21" s="32">
        <f>Parametros!B221</f>
        <v>0</v>
      </c>
      <c r="E21" s="33"/>
      <c r="F21" s="34"/>
      <c r="G21" s="48">
        <f>Parametros!C221</f>
        <v>0</v>
      </c>
      <c r="H21" s="35">
        <f>Parametros!D221</f>
        <v>0</v>
      </c>
      <c r="I21" s="36">
        <f>Parametros!E221</f>
        <v>0</v>
      </c>
      <c r="J21" s="37">
        <f t="shared" ref="J21:K21" si="19">H21-M21</f>
        <v>0</v>
      </c>
      <c r="K21" s="38">
        <f t="shared" si="19"/>
        <v>0</v>
      </c>
      <c r="L21" s="36">
        <f t="shared" si="2"/>
        <v>0</v>
      </c>
      <c r="M21" s="37">
        <f>Parametros!F221</f>
        <v>0</v>
      </c>
      <c r="N21" s="38">
        <f>Parametros!G221</f>
        <v>0</v>
      </c>
      <c r="O21" s="36">
        <f t="shared" si="3"/>
        <v>0</v>
      </c>
      <c r="P21" s="39">
        <f t="shared" si="4"/>
        <v>0</v>
      </c>
      <c r="Q21" s="40"/>
      <c r="R21" s="37">
        <f t="shared" si="5"/>
        <v>0</v>
      </c>
      <c r="S21" s="41" t="e">
        <f t="shared" si="6"/>
        <v>#DIV/0!</v>
      </c>
      <c r="T21" s="42"/>
      <c r="U21" s="43">
        <f>Parametros!H221</f>
        <v>0</v>
      </c>
      <c r="V21" s="42"/>
      <c r="W21" s="37">
        <f>Parametros!I221</f>
        <v>0</v>
      </c>
      <c r="X21" s="38">
        <f>Parametros!J221</f>
        <v>0</v>
      </c>
      <c r="Y21" s="38">
        <f>Parametros!K221</f>
        <v>0</v>
      </c>
      <c r="Z21" s="38">
        <f>Parametros!L221</f>
        <v>0</v>
      </c>
      <c r="AA21" s="44">
        <f>Parametros!M221</f>
        <v>0</v>
      </c>
      <c r="AB21" s="261">
        <f t="shared" si="7"/>
        <v>0</v>
      </c>
      <c r="AC21" s="46"/>
      <c r="AD21" s="46"/>
    </row>
    <row r="22" spans="1:30" ht="15.75" customHeight="1">
      <c r="A22" s="28" t="str">
        <f t="shared" si="0"/>
        <v>0</v>
      </c>
      <c r="B22" s="47">
        <f t="shared" si="8"/>
        <v>13</v>
      </c>
      <c r="C22" s="30" t="e">
        <f>IF(ISBLANK(D22),,VLOOKUP(LEFT(D22,1),Parametros!$A$2:$B$12,2,FALSE))</f>
        <v>#N/A</v>
      </c>
      <c r="D22" s="32">
        <f>Parametros!B222</f>
        <v>0</v>
      </c>
      <c r="E22" s="33"/>
      <c r="F22" s="34"/>
      <c r="G22" s="48">
        <f>Parametros!C222</f>
        <v>0</v>
      </c>
      <c r="H22" s="35">
        <f>Parametros!D222</f>
        <v>0</v>
      </c>
      <c r="I22" s="36">
        <f>Parametros!E222</f>
        <v>0</v>
      </c>
      <c r="J22" s="37">
        <f t="shared" ref="J22:K22" si="20">H22-M22</f>
        <v>0</v>
      </c>
      <c r="K22" s="38">
        <f t="shared" si="20"/>
        <v>0</v>
      </c>
      <c r="L22" s="36">
        <f t="shared" si="2"/>
        <v>0</v>
      </c>
      <c r="M22" s="37">
        <f>Parametros!F222</f>
        <v>0</v>
      </c>
      <c r="N22" s="38">
        <f>Parametros!G222</f>
        <v>0</v>
      </c>
      <c r="O22" s="36">
        <f t="shared" si="3"/>
        <v>0</v>
      </c>
      <c r="P22" s="39">
        <f t="shared" si="4"/>
        <v>0</v>
      </c>
      <c r="Q22" s="40"/>
      <c r="R22" s="37">
        <f t="shared" si="5"/>
        <v>0</v>
      </c>
      <c r="S22" s="41" t="e">
        <f t="shared" si="6"/>
        <v>#DIV/0!</v>
      </c>
      <c r="T22" s="42"/>
      <c r="U22" s="43">
        <f>Parametros!H222</f>
        <v>0</v>
      </c>
      <c r="V22" s="42"/>
      <c r="W22" s="37">
        <f>Parametros!I222</f>
        <v>0</v>
      </c>
      <c r="X22" s="38">
        <f>Parametros!J222</f>
        <v>0</v>
      </c>
      <c r="Y22" s="38">
        <f>Parametros!K222</f>
        <v>0</v>
      </c>
      <c r="Z22" s="38">
        <f>Parametros!L222</f>
        <v>0</v>
      </c>
      <c r="AA22" s="44">
        <f>Parametros!M222</f>
        <v>0</v>
      </c>
      <c r="AB22" s="261">
        <f t="shared" si="7"/>
        <v>0</v>
      </c>
      <c r="AC22" s="46"/>
      <c r="AD22" s="46"/>
    </row>
    <row r="23" spans="1:30" ht="15.75" customHeight="1">
      <c r="A23" s="28" t="str">
        <f t="shared" si="0"/>
        <v>0</v>
      </c>
      <c r="B23" s="47">
        <f t="shared" si="8"/>
        <v>14</v>
      </c>
      <c r="C23" s="30" t="e">
        <f>IF(ISBLANK(D23),,VLOOKUP(LEFT(D23,1),Parametros!$A$2:$B$12,2,FALSE))</f>
        <v>#N/A</v>
      </c>
      <c r="D23" s="32">
        <f>Parametros!B223</f>
        <v>0</v>
      </c>
      <c r="E23" s="33"/>
      <c r="F23" s="34"/>
      <c r="G23" s="48">
        <f>Parametros!C223</f>
        <v>0</v>
      </c>
      <c r="H23" s="35">
        <f>Parametros!D223</f>
        <v>0</v>
      </c>
      <c r="I23" s="36">
        <f>Parametros!E223</f>
        <v>0</v>
      </c>
      <c r="J23" s="37">
        <f t="shared" ref="J23:K23" si="21">H23-M23</f>
        <v>0</v>
      </c>
      <c r="K23" s="38">
        <f t="shared" si="21"/>
        <v>0</v>
      </c>
      <c r="L23" s="36">
        <f t="shared" si="2"/>
        <v>0</v>
      </c>
      <c r="M23" s="37">
        <f>Parametros!F223</f>
        <v>0</v>
      </c>
      <c r="N23" s="38">
        <f>Parametros!G223</f>
        <v>0</v>
      </c>
      <c r="O23" s="36">
        <f t="shared" si="3"/>
        <v>0</v>
      </c>
      <c r="P23" s="39">
        <f t="shared" si="4"/>
        <v>0</v>
      </c>
      <c r="Q23" s="40"/>
      <c r="R23" s="37">
        <f t="shared" si="5"/>
        <v>0</v>
      </c>
      <c r="S23" s="41" t="e">
        <f t="shared" si="6"/>
        <v>#DIV/0!</v>
      </c>
      <c r="T23" s="42"/>
      <c r="U23" s="43">
        <f>Parametros!H223</f>
        <v>0</v>
      </c>
      <c r="V23" s="42"/>
      <c r="W23" s="37">
        <f>Parametros!I223</f>
        <v>0</v>
      </c>
      <c r="X23" s="38">
        <f>Parametros!J223</f>
        <v>0</v>
      </c>
      <c r="Y23" s="38">
        <f>Parametros!K223</f>
        <v>0</v>
      </c>
      <c r="Z23" s="38">
        <f>Parametros!L223</f>
        <v>0</v>
      </c>
      <c r="AA23" s="44">
        <f>Parametros!M223</f>
        <v>0</v>
      </c>
      <c r="AB23" s="261">
        <f t="shared" si="7"/>
        <v>0</v>
      </c>
      <c r="AC23" s="46"/>
      <c r="AD23" s="46"/>
    </row>
    <row r="24" spans="1:30" ht="15.75" customHeight="1">
      <c r="A24" s="28" t="str">
        <f t="shared" si="0"/>
        <v>0</v>
      </c>
      <c r="B24" s="47">
        <f t="shared" si="8"/>
        <v>15</v>
      </c>
      <c r="C24" s="30" t="e">
        <f>IF(ISBLANK(D24),,VLOOKUP(LEFT(D24,1),Parametros!$A$2:$B$12,2,FALSE))</f>
        <v>#N/A</v>
      </c>
      <c r="D24" s="32">
        <f>Parametros!B224</f>
        <v>0</v>
      </c>
      <c r="E24" s="33"/>
      <c r="F24" s="34"/>
      <c r="G24" s="48">
        <f>Parametros!C224</f>
        <v>0</v>
      </c>
      <c r="H24" s="35">
        <f>Parametros!D224</f>
        <v>0</v>
      </c>
      <c r="I24" s="36">
        <f>Parametros!E224</f>
        <v>0</v>
      </c>
      <c r="J24" s="37">
        <f t="shared" ref="J24:K24" si="22">H24-M24</f>
        <v>0</v>
      </c>
      <c r="K24" s="38">
        <f t="shared" si="22"/>
        <v>0</v>
      </c>
      <c r="L24" s="36">
        <f t="shared" si="2"/>
        <v>0</v>
      </c>
      <c r="M24" s="37">
        <f>Parametros!F224</f>
        <v>0</v>
      </c>
      <c r="N24" s="38">
        <f>Parametros!G224</f>
        <v>0</v>
      </c>
      <c r="O24" s="36">
        <f t="shared" si="3"/>
        <v>0</v>
      </c>
      <c r="P24" s="39">
        <f t="shared" si="4"/>
        <v>0</v>
      </c>
      <c r="Q24" s="40"/>
      <c r="R24" s="37">
        <f t="shared" si="5"/>
        <v>0</v>
      </c>
      <c r="S24" s="41" t="e">
        <f t="shared" si="6"/>
        <v>#DIV/0!</v>
      </c>
      <c r="T24" s="42"/>
      <c r="U24" s="43">
        <f>Parametros!H224</f>
        <v>0</v>
      </c>
      <c r="V24" s="42"/>
      <c r="W24" s="37">
        <f>Parametros!I224</f>
        <v>0</v>
      </c>
      <c r="X24" s="38">
        <f>Parametros!J224</f>
        <v>0</v>
      </c>
      <c r="Y24" s="38">
        <f>Parametros!K224</f>
        <v>0</v>
      </c>
      <c r="Z24" s="38">
        <f>Parametros!L224</f>
        <v>0</v>
      </c>
      <c r="AA24" s="44">
        <f>Parametros!M224</f>
        <v>0</v>
      </c>
      <c r="AB24" s="261">
        <f t="shared" si="7"/>
        <v>0</v>
      </c>
      <c r="AC24" s="46"/>
      <c r="AD24" s="46"/>
    </row>
    <row r="25" spans="1:30" ht="15.75" customHeight="1">
      <c r="A25" s="28" t="str">
        <f t="shared" si="0"/>
        <v>0</v>
      </c>
      <c r="B25" s="47">
        <f t="shared" si="8"/>
        <v>16</v>
      </c>
      <c r="C25" s="30" t="e">
        <f>IF(ISBLANK(D25),,VLOOKUP(LEFT(D25,1),Parametros!$A$2:$B$12,2,FALSE))</f>
        <v>#N/A</v>
      </c>
      <c r="D25" s="32">
        <f>Parametros!B225</f>
        <v>0</v>
      </c>
      <c r="E25" s="33"/>
      <c r="F25" s="34"/>
      <c r="G25" s="48">
        <f>Parametros!C225</f>
        <v>0</v>
      </c>
      <c r="H25" s="35">
        <f>Parametros!D225</f>
        <v>0</v>
      </c>
      <c r="I25" s="36">
        <f>Parametros!E225</f>
        <v>0</v>
      </c>
      <c r="J25" s="37">
        <f t="shared" ref="J25:K25" si="23">H25-M25</f>
        <v>0</v>
      </c>
      <c r="K25" s="38">
        <f t="shared" si="23"/>
        <v>0</v>
      </c>
      <c r="L25" s="36">
        <f t="shared" si="2"/>
        <v>0</v>
      </c>
      <c r="M25" s="37">
        <f>Parametros!F225</f>
        <v>0</v>
      </c>
      <c r="N25" s="38">
        <f>Parametros!G225</f>
        <v>0</v>
      </c>
      <c r="O25" s="36">
        <f t="shared" si="3"/>
        <v>0</v>
      </c>
      <c r="P25" s="39">
        <f t="shared" si="4"/>
        <v>0</v>
      </c>
      <c r="Q25" s="40"/>
      <c r="R25" s="37">
        <f t="shared" si="5"/>
        <v>0</v>
      </c>
      <c r="S25" s="41" t="e">
        <f t="shared" si="6"/>
        <v>#DIV/0!</v>
      </c>
      <c r="T25" s="42"/>
      <c r="U25" s="43">
        <f>Parametros!H225</f>
        <v>0</v>
      </c>
      <c r="V25" s="42"/>
      <c r="W25" s="37">
        <f>Parametros!I225</f>
        <v>0</v>
      </c>
      <c r="X25" s="38">
        <f>Parametros!J225</f>
        <v>0</v>
      </c>
      <c r="Y25" s="38">
        <f>Parametros!K225</f>
        <v>0</v>
      </c>
      <c r="Z25" s="38">
        <f>Parametros!L225</f>
        <v>0</v>
      </c>
      <c r="AA25" s="44">
        <f>Parametros!M225</f>
        <v>0</v>
      </c>
      <c r="AB25" s="261">
        <f t="shared" si="7"/>
        <v>0</v>
      </c>
      <c r="AC25" s="46"/>
      <c r="AD25" s="46"/>
    </row>
    <row r="26" spans="1:30" ht="15.75" customHeight="1">
      <c r="A26" s="28" t="str">
        <f t="shared" si="0"/>
        <v>0</v>
      </c>
      <c r="B26" s="47">
        <f t="shared" si="8"/>
        <v>17</v>
      </c>
      <c r="C26" s="30" t="e">
        <f>IF(ISBLANK(D26),,VLOOKUP(LEFT(D26,1),Parametros!$A$2:$B$12,2,FALSE))</f>
        <v>#N/A</v>
      </c>
      <c r="D26" s="32">
        <f>Parametros!B226</f>
        <v>0</v>
      </c>
      <c r="E26" s="33"/>
      <c r="F26" s="34"/>
      <c r="G26" s="48">
        <f>Parametros!C226</f>
        <v>0</v>
      </c>
      <c r="H26" s="35">
        <f>Parametros!D226</f>
        <v>0</v>
      </c>
      <c r="I26" s="36">
        <f>Parametros!E226</f>
        <v>0</v>
      </c>
      <c r="J26" s="37">
        <f t="shared" ref="J26:K26" si="24">H26-M26</f>
        <v>0</v>
      </c>
      <c r="K26" s="38">
        <f t="shared" si="24"/>
        <v>0</v>
      </c>
      <c r="L26" s="36">
        <f t="shared" si="2"/>
        <v>0</v>
      </c>
      <c r="M26" s="37">
        <f>Parametros!F226</f>
        <v>0</v>
      </c>
      <c r="N26" s="38">
        <f>Parametros!G226</f>
        <v>0</v>
      </c>
      <c r="O26" s="36">
        <f t="shared" si="3"/>
        <v>0</v>
      </c>
      <c r="P26" s="39">
        <f t="shared" si="4"/>
        <v>0</v>
      </c>
      <c r="Q26" s="40"/>
      <c r="R26" s="37">
        <f t="shared" si="5"/>
        <v>0</v>
      </c>
      <c r="S26" s="41" t="e">
        <f t="shared" si="6"/>
        <v>#DIV/0!</v>
      </c>
      <c r="T26" s="42"/>
      <c r="U26" s="43">
        <f>Parametros!H226</f>
        <v>0</v>
      </c>
      <c r="V26" s="42"/>
      <c r="W26" s="37">
        <f>Parametros!I226</f>
        <v>0</v>
      </c>
      <c r="X26" s="38">
        <f>Parametros!J226</f>
        <v>0</v>
      </c>
      <c r="Y26" s="38">
        <f>Parametros!K226</f>
        <v>0</v>
      </c>
      <c r="Z26" s="38">
        <f>Parametros!L226</f>
        <v>0</v>
      </c>
      <c r="AA26" s="44">
        <f>Parametros!M226</f>
        <v>0</v>
      </c>
      <c r="AB26" s="261">
        <f t="shared" si="7"/>
        <v>0</v>
      </c>
      <c r="AC26" s="46"/>
      <c r="AD26" s="46"/>
    </row>
    <row r="27" spans="1:30" ht="15.75" customHeight="1">
      <c r="A27" s="28" t="str">
        <f t="shared" si="0"/>
        <v>0</v>
      </c>
      <c r="B27" s="47">
        <f t="shared" si="8"/>
        <v>18</v>
      </c>
      <c r="C27" s="30" t="e">
        <f>IF(ISBLANK(D27),,VLOOKUP(LEFT(D27,1),Parametros!$A$2:$B$12,2,FALSE))</f>
        <v>#N/A</v>
      </c>
      <c r="D27" s="32">
        <f>Parametros!B227</f>
        <v>0</v>
      </c>
      <c r="E27" s="33"/>
      <c r="F27" s="34"/>
      <c r="G27" s="48">
        <f>Parametros!C227</f>
        <v>0</v>
      </c>
      <c r="H27" s="35">
        <f>Parametros!D227</f>
        <v>0</v>
      </c>
      <c r="I27" s="36">
        <f>Parametros!E227</f>
        <v>0</v>
      </c>
      <c r="J27" s="37">
        <f t="shared" ref="J27:K27" si="25">H27-M27</f>
        <v>0</v>
      </c>
      <c r="K27" s="38">
        <f t="shared" si="25"/>
        <v>0</v>
      </c>
      <c r="L27" s="36">
        <f t="shared" si="2"/>
        <v>0</v>
      </c>
      <c r="M27" s="37">
        <f>Parametros!F227</f>
        <v>0</v>
      </c>
      <c r="N27" s="38">
        <f>Parametros!G227</f>
        <v>0</v>
      </c>
      <c r="O27" s="36">
        <f t="shared" si="3"/>
        <v>0</v>
      </c>
      <c r="P27" s="39">
        <f t="shared" si="4"/>
        <v>0</v>
      </c>
      <c r="Q27" s="40"/>
      <c r="R27" s="37">
        <f t="shared" si="5"/>
        <v>0</v>
      </c>
      <c r="S27" s="41" t="e">
        <f t="shared" si="6"/>
        <v>#DIV/0!</v>
      </c>
      <c r="T27" s="42"/>
      <c r="U27" s="43">
        <f>Parametros!H227</f>
        <v>0</v>
      </c>
      <c r="V27" s="42"/>
      <c r="W27" s="37">
        <f>Parametros!I227</f>
        <v>0</v>
      </c>
      <c r="X27" s="38">
        <f>Parametros!J227</f>
        <v>0</v>
      </c>
      <c r="Y27" s="38">
        <f>Parametros!K227</f>
        <v>0</v>
      </c>
      <c r="Z27" s="38">
        <f>Parametros!L227</f>
        <v>0</v>
      </c>
      <c r="AA27" s="44">
        <f>Parametros!M227</f>
        <v>0</v>
      </c>
      <c r="AB27" s="261">
        <f t="shared" si="7"/>
        <v>0</v>
      </c>
      <c r="AC27" s="46"/>
      <c r="AD27" s="46"/>
    </row>
    <row r="28" spans="1:30" ht="15.75" customHeight="1">
      <c r="A28" s="28" t="str">
        <f t="shared" si="0"/>
        <v>0</v>
      </c>
      <c r="B28" s="47">
        <f t="shared" si="8"/>
        <v>19</v>
      </c>
      <c r="C28" s="30" t="e">
        <f>IF(ISBLANK(D28),,VLOOKUP(LEFT(D28,1),Parametros!$A$2:$B$12,2,FALSE))</f>
        <v>#N/A</v>
      </c>
      <c r="D28" s="32">
        <f>Parametros!B228</f>
        <v>0</v>
      </c>
      <c r="E28" s="33"/>
      <c r="F28" s="34"/>
      <c r="G28" s="48">
        <f>Parametros!C228</f>
        <v>0</v>
      </c>
      <c r="H28" s="35">
        <f>Parametros!D228</f>
        <v>0</v>
      </c>
      <c r="I28" s="36">
        <f>Parametros!E228</f>
        <v>0</v>
      </c>
      <c r="J28" s="37">
        <f t="shared" ref="J28:K28" si="26">H28-M28</f>
        <v>0</v>
      </c>
      <c r="K28" s="38">
        <f t="shared" si="26"/>
        <v>0</v>
      </c>
      <c r="L28" s="36">
        <f t="shared" si="2"/>
        <v>0</v>
      </c>
      <c r="M28" s="37">
        <f>Parametros!F228</f>
        <v>0</v>
      </c>
      <c r="N28" s="38">
        <f>Parametros!G228</f>
        <v>0</v>
      </c>
      <c r="O28" s="36">
        <f t="shared" si="3"/>
        <v>0</v>
      </c>
      <c r="P28" s="39">
        <f t="shared" si="4"/>
        <v>0</v>
      </c>
      <c r="Q28" s="40"/>
      <c r="R28" s="37">
        <f t="shared" si="5"/>
        <v>0</v>
      </c>
      <c r="S28" s="41" t="e">
        <f t="shared" si="6"/>
        <v>#DIV/0!</v>
      </c>
      <c r="T28" s="42"/>
      <c r="U28" s="43">
        <f>Parametros!H228</f>
        <v>0</v>
      </c>
      <c r="V28" s="42"/>
      <c r="W28" s="37">
        <f>Parametros!I228</f>
        <v>0</v>
      </c>
      <c r="X28" s="38">
        <f>Parametros!J228</f>
        <v>0</v>
      </c>
      <c r="Y28" s="38">
        <f>Parametros!K228</f>
        <v>0</v>
      </c>
      <c r="Z28" s="38">
        <f>Parametros!L228</f>
        <v>0</v>
      </c>
      <c r="AA28" s="44">
        <f>Parametros!M228</f>
        <v>0</v>
      </c>
      <c r="AB28" s="261">
        <f t="shared" si="7"/>
        <v>0</v>
      </c>
      <c r="AC28" s="46"/>
      <c r="AD28" s="46"/>
    </row>
    <row r="29" spans="1:30" ht="15.75" customHeight="1">
      <c r="A29" s="28" t="str">
        <f t="shared" si="0"/>
        <v>0</v>
      </c>
      <c r="B29" s="47">
        <f t="shared" si="8"/>
        <v>20</v>
      </c>
      <c r="C29" s="30" t="e">
        <f>IF(ISBLANK(D29),,VLOOKUP(LEFT(D29,1),Parametros!$A$2:$B$12,2,FALSE))</f>
        <v>#N/A</v>
      </c>
      <c r="D29" s="32">
        <f>Parametros!B229</f>
        <v>0</v>
      </c>
      <c r="E29" s="33"/>
      <c r="F29" s="34"/>
      <c r="G29" s="48">
        <f>Parametros!C229</f>
        <v>0</v>
      </c>
      <c r="H29" s="35">
        <f>Parametros!D229</f>
        <v>0</v>
      </c>
      <c r="I29" s="36">
        <f>Parametros!E229</f>
        <v>0</v>
      </c>
      <c r="J29" s="37">
        <f t="shared" ref="J29:K29" si="27">H29-M29</f>
        <v>0</v>
      </c>
      <c r="K29" s="38">
        <f t="shared" si="27"/>
        <v>0</v>
      </c>
      <c r="L29" s="36">
        <f t="shared" si="2"/>
        <v>0</v>
      </c>
      <c r="M29" s="37">
        <f>Parametros!F229</f>
        <v>0</v>
      </c>
      <c r="N29" s="38">
        <f>Parametros!G229</f>
        <v>0</v>
      </c>
      <c r="O29" s="36">
        <f t="shared" si="3"/>
        <v>0</v>
      </c>
      <c r="P29" s="39">
        <f t="shared" si="4"/>
        <v>0</v>
      </c>
      <c r="Q29" s="40"/>
      <c r="R29" s="37">
        <f t="shared" si="5"/>
        <v>0</v>
      </c>
      <c r="S29" s="41" t="e">
        <f t="shared" si="6"/>
        <v>#DIV/0!</v>
      </c>
      <c r="T29" s="42"/>
      <c r="U29" s="43">
        <f>Parametros!H229</f>
        <v>0</v>
      </c>
      <c r="V29" s="42"/>
      <c r="W29" s="37">
        <f>Parametros!I229</f>
        <v>0</v>
      </c>
      <c r="X29" s="38">
        <f>Parametros!J229</f>
        <v>0</v>
      </c>
      <c r="Y29" s="38">
        <f>Parametros!K229</f>
        <v>0</v>
      </c>
      <c r="Z29" s="38">
        <f>Parametros!L229</f>
        <v>0</v>
      </c>
      <c r="AA29" s="44">
        <f>Parametros!M229</f>
        <v>0</v>
      </c>
      <c r="AB29" s="261">
        <f t="shared" si="7"/>
        <v>0</v>
      </c>
      <c r="AC29" s="46"/>
      <c r="AD29" s="46"/>
    </row>
    <row r="30" spans="1:30" ht="15.75" customHeight="1">
      <c r="A30" s="28" t="str">
        <f t="shared" si="0"/>
        <v>0</v>
      </c>
      <c r="B30" s="47">
        <f t="shared" si="8"/>
        <v>21</v>
      </c>
      <c r="C30" s="30" t="e">
        <f>IF(ISBLANK(D30),,VLOOKUP(LEFT(D30,1),Parametros!$A$2:$B$12,2,FALSE))</f>
        <v>#N/A</v>
      </c>
      <c r="D30" s="32">
        <f>Parametros!B230</f>
        <v>0</v>
      </c>
      <c r="E30" s="33"/>
      <c r="F30" s="34"/>
      <c r="G30" s="48">
        <f>Parametros!C230</f>
        <v>0</v>
      </c>
      <c r="H30" s="35">
        <f>Parametros!D230</f>
        <v>0</v>
      </c>
      <c r="I30" s="36">
        <f>Parametros!E230</f>
        <v>0</v>
      </c>
      <c r="J30" s="37">
        <f t="shared" ref="J30:K30" si="28">H30-M30</f>
        <v>0</v>
      </c>
      <c r="K30" s="38">
        <f t="shared" si="28"/>
        <v>0</v>
      </c>
      <c r="L30" s="36">
        <f t="shared" si="2"/>
        <v>0</v>
      </c>
      <c r="M30" s="37">
        <f>Parametros!F230</f>
        <v>0</v>
      </c>
      <c r="N30" s="38">
        <f>Parametros!G230</f>
        <v>0</v>
      </c>
      <c r="O30" s="36">
        <f t="shared" si="3"/>
        <v>0</v>
      </c>
      <c r="P30" s="39">
        <f t="shared" si="4"/>
        <v>0</v>
      </c>
      <c r="Q30" s="40"/>
      <c r="R30" s="37">
        <f t="shared" si="5"/>
        <v>0</v>
      </c>
      <c r="S30" s="41" t="e">
        <f t="shared" si="6"/>
        <v>#DIV/0!</v>
      </c>
      <c r="T30" s="42"/>
      <c r="U30" s="43">
        <f>Parametros!H230</f>
        <v>0</v>
      </c>
      <c r="V30" s="42"/>
      <c r="W30" s="37">
        <f>Parametros!I230</f>
        <v>0</v>
      </c>
      <c r="X30" s="38">
        <f>Parametros!J230</f>
        <v>0</v>
      </c>
      <c r="Y30" s="38">
        <f>Parametros!K230</f>
        <v>0</v>
      </c>
      <c r="Z30" s="38">
        <f>Parametros!L230</f>
        <v>0</v>
      </c>
      <c r="AA30" s="44">
        <f>Parametros!M230</f>
        <v>0</v>
      </c>
      <c r="AB30" s="261">
        <f t="shared" si="7"/>
        <v>0</v>
      </c>
      <c r="AC30" s="46"/>
      <c r="AD30" s="46"/>
    </row>
    <row r="31" spans="1:30" ht="15.75" customHeight="1">
      <c r="A31" s="28" t="str">
        <f t="shared" si="0"/>
        <v>0</v>
      </c>
      <c r="B31" s="47">
        <f t="shared" si="8"/>
        <v>22</v>
      </c>
      <c r="C31" s="30" t="e">
        <f>IF(ISBLANK(D31),,VLOOKUP(LEFT(D31,1),Parametros!$A$2:$B$12,2,FALSE))</f>
        <v>#N/A</v>
      </c>
      <c r="D31" s="32">
        <f>Parametros!B231</f>
        <v>0</v>
      </c>
      <c r="E31" s="33"/>
      <c r="F31" s="34"/>
      <c r="G31" s="48">
        <f>Parametros!C231</f>
        <v>0</v>
      </c>
      <c r="H31" s="35">
        <f>Parametros!D231</f>
        <v>0</v>
      </c>
      <c r="I31" s="36">
        <f>Parametros!E231</f>
        <v>0</v>
      </c>
      <c r="J31" s="37">
        <f t="shared" ref="J31:K31" si="29">H31-M31</f>
        <v>0</v>
      </c>
      <c r="K31" s="38">
        <f t="shared" si="29"/>
        <v>0</v>
      </c>
      <c r="L31" s="36">
        <f t="shared" si="2"/>
        <v>0</v>
      </c>
      <c r="M31" s="37">
        <f>Parametros!F231</f>
        <v>0</v>
      </c>
      <c r="N31" s="38">
        <f>Parametros!G231</f>
        <v>0</v>
      </c>
      <c r="O31" s="36">
        <f t="shared" si="3"/>
        <v>0</v>
      </c>
      <c r="P31" s="39">
        <f t="shared" si="4"/>
        <v>0</v>
      </c>
      <c r="Q31" s="40"/>
      <c r="R31" s="37">
        <f t="shared" si="5"/>
        <v>0</v>
      </c>
      <c r="S31" s="41" t="e">
        <f t="shared" si="6"/>
        <v>#DIV/0!</v>
      </c>
      <c r="T31" s="42"/>
      <c r="U31" s="43">
        <f>Parametros!H231</f>
        <v>0</v>
      </c>
      <c r="V31" s="42"/>
      <c r="W31" s="37">
        <f>Parametros!I231</f>
        <v>0</v>
      </c>
      <c r="X31" s="38">
        <f>Parametros!J231</f>
        <v>0</v>
      </c>
      <c r="Y31" s="38">
        <f>Parametros!K231</f>
        <v>0</v>
      </c>
      <c r="Z31" s="38">
        <f>Parametros!L231</f>
        <v>0</v>
      </c>
      <c r="AA31" s="44">
        <f>Parametros!M231</f>
        <v>0</v>
      </c>
      <c r="AB31" s="261">
        <f t="shared" si="7"/>
        <v>0</v>
      </c>
      <c r="AC31" s="46"/>
      <c r="AD31" s="46"/>
    </row>
    <row r="32" spans="1:30" ht="15.75" customHeight="1">
      <c r="A32" s="28" t="str">
        <f t="shared" si="0"/>
        <v>0</v>
      </c>
      <c r="B32" s="47">
        <f t="shared" si="8"/>
        <v>23</v>
      </c>
      <c r="C32" s="30" t="e">
        <f>IF(ISBLANK(D32),,VLOOKUP(LEFT(D32,1),Parametros!$A$2:$B$12,2,FALSE))</f>
        <v>#N/A</v>
      </c>
      <c r="D32" s="32">
        <f>Parametros!B232</f>
        <v>0</v>
      </c>
      <c r="E32" s="33"/>
      <c r="F32" s="34"/>
      <c r="G32" s="48">
        <f>Parametros!C232</f>
        <v>0</v>
      </c>
      <c r="H32" s="35">
        <f>Parametros!D232</f>
        <v>0</v>
      </c>
      <c r="I32" s="36">
        <f>Parametros!E232</f>
        <v>0</v>
      </c>
      <c r="J32" s="37">
        <f t="shared" ref="J32:K32" si="30">H32-M32</f>
        <v>0</v>
      </c>
      <c r="K32" s="38">
        <f t="shared" si="30"/>
        <v>0</v>
      </c>
      <c r="L32" s="36">
        <f t="shared" si="2"/>
        <v>0</v>
      </c>
      <c r="M32" s="37">
        <f>Parametros!F232</f>
        <v>0</v>
      </c>
      <c r="N32" s="38">
        <f>Parametros!G232</f>
        <v>0</v>
      </c>
      <c r="O32" s="36">
        <f t="shared" si="3"/>
        <v>0</v>
      </c>
      <c r="P32" s="39">
        <f t="shared" si="4"/>
        <v>0</v>
      </c>
      <c r="Q32" s="40"/>
      <c r="R32" s="37">
        <f t="shared" si="5"/>
        <v>0</v>
      </c>
      <c r="S32" s="41" t="e">
        <f t="shared" si="6"/>
        <v>#DIV/0!</v>
      </c>
      <c r="T32" s="42"/>
      <c r="U32" s="43">
        <f>Parametros!H232</f>
        <v>0</v>
      </c>
      <c r="V32" s="42"/>
      <c r="W32" s="37">
        <f>Parametros!I232</f>
        <v>0</v>
      </c>
      <c r="X32" s="38">
        <f>Parametros!J232</f>
        <v>0</v>
      </c>
      <c r="Y32" s="38">
        <f>Parametros!K232</f>
        <v>0</v>
      </c>
      <c r="Z32" s="38">
        <f>Parametros!L232</f>
        <v>0</v>
      </c>
      <c r="AA32" s="44">
        <f>Parametros!M232</f>
        <v>0</v>
      </c>
      <c r="AB32" s="261">
        <f t="shared" si="7"/>
        <v>0</v>
      </c>
      <c r="AC32" s="46"/>
      <c r="AD32" s="46"/>
    </row>
    <row r="33" spans="1:30" ht="15.75" customHeight="1">
      <c r="A33" s="28" t="str">
        <f t="shared" si="0"/>
        <v>0</v>
      </c>
      <c r="B33" s="47">
        <f t="shared" si="8"/>
        <v>24</v>
      </c>
      <c r="C33" s="30" t="e">
        <f>IF(ISBLANK(D33),,VLOOKUP(LEFT(D33,1),Parametros!$A$2:$B$12,2,FALSE))</f>
        <v>#N/A</v>
      </c>
      <c r="D33" s="32">
        <f>Parametros!B233</f>
        <v>0</v>
      </c>
      <c r="E33" s="33"/>
      <c r="F33" s="34"/>
      <c r="G33" s="48">
        <f>Parametros!C233</f>
        <v>0</v>
      </c>
      <c r="H33" s="35">
        <f>Parametros!D233</f>
        <v>0</v>
      </c>
      <c r="I33" s="36">
        <f>Parametros!E233</f>
        <v>0</v>
      </c>
      <c r="J33" s="37">
        <f t="shared" ref="J33:K33" si="31">H33-M33</f>
        <v>0</v>
      </c>
      <c r="K33" s="38">
        <f t="shared" si="31"/>
        <v>0</v>
      </c>
      <c r="L33" s="36">
        <f t="shared" si="2"/>
        <v>0</v>
      </c>
      <c r="M33" s="37">
        <f>Parametros!F233</f>
        <v>0</v>
      </c>
      <c r="N33" s="38">
        <f>Parametros!G233</f>
        <v>0</v>
      </c>
      <c r="O33" s="36">
        <f t="shared" si="3"/>
        <v>0</v>
      </c>
      <c r="P33" s="39">
        <f t="shared" si="4"/>
        <v>0</v>
      </c>
      <c r="Q33" s="40"/>
      <c r="R33" s="37">
        <f t="shared" si="5"/>
        <v>0</v>
      </c>
      <c r="S33" s="41" t="e">
        <f t="shared" si="6"/>
        <v>#DIV/0!</v>
      </c>
      <c r="T33" s="42"/>
      <c r="U33" s="43">
        <f>Parametros!H233</f>
        <v>0</v>
      </c>
      <c r="V33" s="42"/>
      <c r="W33" s="37">
        <f>Parametros!I233</f>
        <v>0</v>
      </c>
      <c r="X33" s="38">
        <f>Parametros!J233</f>
        <v>0</v>
      </c>
      <c r="Y33" s="38">
        <f>Parametros!K233</f>
        <v>0</v>
      </c>
      <c r="Z33" s="38">
        <f>Parametros!L233</f>
        <v>0</v>
      </c>
      <c r="AA33" s="44">
        <f>Parametros!M233</f>
        <v>0</v>
      </c>
      <c r="AB33" s="261">
        <f t="shared" si="7"/>
        <v>0</v>
      </c>
      <c r="AC33" s="46"/>
      <c r="AD33" s="46"/>
    </row>
    <row r="34" spans="1:30" ht="15.75" customHeight="1">
      <c r="A34" s="28" t="str">
        <f t="shared" si="0"/>
        <v>0</v>
      </c>
      <c r="B34" s="47">
        <f t="shared" si="8"/>
        <v>25</v>
      </c>
      <c r="C34" s="30" t="e">
        <f>IF(ISBLANK(D34),,VLOOKUP(LEFT(D34,1),Parametros!$A$2:$B$12,2,FALSE))</f>
        <v>#N/A</v>
      </c>
      <c r="D34" s="32">
        <f>Parametros!B234</f>
        <v>0</v>
      </c>
      <c r="E34" s="33"/>
      <c r="F34" s="34"/>
      <c r="G34" s="48">
        <f>Parametros!C234</f>
        <v>0</v>
      </c>
      <c r="H34" s="35">
        <f>Parametros!D234</f>
        <v>0</v>
      </c>
      <c r="I34" s="36">
        <f>Parametros!E234</f>
        <v>0</v>
      </c>
      <c r="J34" s="37">
        <f t="shared" ref="J34:K34" si="32">H34-M34</f>
        <v>0</v>
      </c>
      <c r="K34" s="38">
        <f t="shared" si="32"/>
        <v>0</v>
      </c>
      <c r="L34" s="36">
        <f t="shared" si="2"/>
        <v>0</v>
      </c>
      <c r="M34" s="37">
        <f>Parametros!F234</f>
        <v>0</v>
      </c>
      <c r="N34" s="38">
        <f>Parametros!G234</f>
        <v>0</v>
      </c>
      <c r="O34" s="36">
        <f t="shared" si="3"/>
        <v>0</v>
      </c>
      <c r="P34" s="39">
        <f t="shared" si="4"/>
        <v>0</v>
      </c>
      <c r="Q34" s="40"/>
      <c r="R34" s="37">
        <f t="shared" si="5"/>
        <v>0</v>
      </c>
      <c r="S34" s="41" t="e">
        <f t="shared" si="6"/>
        <v>#DIV/0!</v>
      </c>
      <c r="T34" s="42"/>
      <c r="U34" s="43">
        <f>Parametros!H234</f>
        <v>0</v>
      </c>
      <c r="V34" s="42"/>
      <c r="W34" s="37">
        <f>Parametros!I234</f>
        <v>0</v>
      </c>
      <c r="X34" s="38">
        <f>Parametros!J234</f>
        <v>0</v>
      </c>
      <c r="Y34" s="38">
        <f>Parametros!K234</f>
        <v>0</v>
      </c>
      <c r="Z34" s="38">
        <f>Parametros!L234</f>
        <v>0</v>
      </c>
      <c r="AA34" s="44">
        <f>Parametros!M234</f>
        <v>0</v>
      </c>
      <c r="AB34" s="261">
        <f t="shared" si="7"/>
        <v>0</v>
      </c>
      <c r="AC34" s="46"/>
      <c r="AD34" s="46"/>
    </row>
    <row r="35" spans="1:30" ht="15.75" customHeight="1">
      <c r="A35" s="28" t="str">
        <f t="shared" si="0"/>
        <v>0</v>
      </c>
      <c r="B35" s="47">
        <f t="shared" si="8"/>
        <v>26</v>
      </c>
      <c r="C35" s="30" t="e">
        <f>IF(ISBLANK(D35),,VLOOKUP(LEFT(D35,1),Parametros!$A$2:$B$12,2,FALSE))</f>
        <v>#N/A</v>
      </c>
      <c r="D35" s="32">
        <f>Parametros!B235</f>
        <v>0</v>
      </c>
      <c r="E35" s="33"/>
      <c r="F35" s="34"/>
      <c r="G35" s="48">
        <f>Parametros!C235</f>
        <v>0</v>
      </c>
      <c r="H35" s="35">
        <f>Parametros!D235</f>
        <v>0</v>
      </c>
      <c r="I35" s="36">
        <f>Parametros!E235</f>
        <v>0</v>
      </c>
      <c r="J35" s="37">
        <f t="shared" ref="J35:K35" si="33">H35-M35</f>
        <v>0</v>
      </c>
      <c r="K35" s="38">
        <f t="shared" si="33"/>
        <v>0</v>
      </c>
      <c r="L35" s="36">
        <f t="shared" si="2"/>
        <v>0</v>
      </c>
      <c r="M35" s="37">
        <f>Parametros!F235</f>
        <v>0</v>
      </c>
      <c r="N35" s="38">
        <f>Parametros!G235</f>
        <v>0</v>
      </c>
      <c r="O35" s="36">
        <f t="shared" si="3"/>
        <v>0</v>
      </c>
      <c r="P35" s="39">
        <f t="shared" si="4"/>
        <v>0</v>
      </c>
      <c r="Q35" s="40"/>
      <c r="R35" s="37">
        <f t="shared" si="5"/>
        <v>0</v>
      </c>
      <c r="S35" s="41" t="e">
        <f t="shared" si="6"/>
        <v>#DIV/0!</v>
      </c>
      <c r="T35" s="42"/>
      <c r="U35" s="43">
        <f>Parametros!H235</f>
        <v>0</v>
      </c>
      <c r="V35" s="42"/>
      <c r="W35" s="37">
        <f>Parametros!I235</f>
        <v>0</v>
      </c>
      <c r="X35" s="38">
        <f>Parametros!J235</f>
        <v>0</v>
      </c>
      <c r="Y35" s="38">
        <f>Parametros!K235</f>
        <v>0</v>
      </c>
      <c r="Z35" s="38">
        <f>Parametros!L235</f>
        <v>0</v>
      </c>
      <c r="AA35" s="44">
        <f>Parametros!M235</f>
        <v>0</v>
      </c>
      <c r="AB35" s="261">
        <f t="shared" si="7"/>
        <v>0</v>
      </c>
      <c r="AC35" s="46"/>
      <c r="AD35" s="46"/>
    </row>
    <row r="36" spans="1:30" ht="15.75" customHeight="1">
      <c r="A36" s="28" t="str">
        <f t="shared" si="0"/>
        <v>0</v>
      </c>
      <c r="B36" s="47">
        <f t="shared" si="8"/>
        <v>27</v>
      </c>
      <c r="C36" s="30" t="e">
        <f>IF(ISBLANK(D36),,VLOOKUP(LEFT(D36,1),Parametros!$A$2:$B$12,2,FALSE))</f>
        <v>#N/A</v>
      </c>
      <c r="D36" s="32">
        <f>Parametros!B236</f>
        <v>0</v>
      </c>
      <c r="E36" s="33"/>
      <c r="F36" s="34"/>
      <c r="G36" s="48">
        <f>Parametros!C236</f>
        <v>0</v>
      </c>
      <c r="H36" s="35">
        <f>Parametros!D236</f>
        <v>0</v>
      </c>
      <c r="I36" s="36">
        <f>Parametros!E236</f>
        <v>0</v>
      </c>
      <c r="J36" s="37">
        <f t="shared" ref="J36:K36" si="34">H36-M36</f>
        <v>0</v>
      </c>
      <c r="K36" s="38">
        <f t="shared" si="34"/>
        <v>0</v>
      </c>
      <c r="L36" s="36">
        <f t="shared" si="2"/>
        <v>0</v>
      </c>
      <c r="M36" s="37">
        <f>Parametros!F236</f>
        <v>0</v>
      </c>
      <c r="N36" s="38">
        <f>Parametros!G236</f>
        <v>0</v>
      </c>
      <c r="O36" s="36">
        <f t="shared" si="3"/>
        <v>0</v>
      </c>
      <c r="P36" s="39">
        <f t="shared" si="4"/>
        <v>0</v>
      </c>
      <c r="Q36" s="40"/>
      <c r="R36" s="37">
        <f t="shared" si="5"/>
        <v>0</v>
      </c>
      <c r="S36" s="41" t="e">
        <f t="shared" si="6"/>
        <v>#DIV/0!</v>
      </c>
      <c r="T36" s="42"/>
      <c r="U36" s="43">
        <f>Parametros!H236</f>
        <v>0</v>
      </c>
      <c r="V36" s="42"/>
      <c r="W36" s="37">
        <f>Parametros!I236</f>
        <v>0</v>
      </c>
      <c r="X36" s="38">
        <f>Parametros!J236</f>
        <v>0</v>
      </c>
      <c r="Y36" s="38">
        <f>Parametros!K236</f>
        <v>0</v>
      </c>
      <c r="Z36" s="38">
        <f>Parametros!L236</f>
        <v>0</v>
      </c>
      <c r="AA36" s="44">
        <f>Parametros!M236</f>
        <v>0</v>
      </c>
      <c r="AB36" s="261">
        <f t="shared" si="7"/>
        <v>0</v>
      </c>
      <c r="AC36" s="46"/>
      <c r="AD36" s="46"/>
    </row>
    <row r="37" spans="1:30" ht="15.75" customHeight="1">
      <c r="A37" s="28" t="str">
        <f t="shared" si="0"/>
        <v>0</v>
      </c>
      <c r="B37" s="47">
        <f t="shared" si="8"/>
        <v>28</v>
      </c>
      <c r="C37" s="30" t="e">
        <f>IF(ISBLANK(D37),,VLOOKUP(LEFT(D37,1),Parametros!$A$2:$B$12,2,FALSE))</f>
        <v>#N/A</v>
      </c>
      <c r="D37" s="32">
        <f>Parametros!B237</f>
        <v>0</v>
      </c>
      <c r="E37" s="33"/>
      <c r="F37" s="34"/>
      <c r="G37" s="48">
        <f>Parametros!C237</f>
        <v>0</v>
      </c>
      <c r="H37" s="35">
        <f>Parametros!D237</f>
        <v>0</v>
      </c>
      <c r="I37" s="36">
        <f>Parametros!E237</f>
        <v>0</v>
      </c>
      <c r="J37" s="37">
        <f t="shared" ref="J37:K37" si="35">H37-M37</f>
        <v>0</v>
      </c>
      <c r="K37" s="38">
        <f t="shared" si="35"/>
        <v>0</v>
      </c>
      <c r="L37" s="36">
        <f t="shared" si="2"/>
        <v>0</v>
      </c>
      <c r="M37" s="37">
        <f>Parametros!F237</f>
        <v>0</v>
      </c>
      <c r="N37" s="38">
        <f>Parametros!G237</f>
        <v>0</v>
      </c>
      <c r="O37" s="36">
        <f t="shared" si="3"/>
        <v>0</v>
      </c>
      <c r="P37" s="39">
        <f t="shared" si="4"/>
        <v>0</v>
      </c>
      <c r="Q37" s="40"/>
      <c r="R37" s="37">
        <f t="shared" si="5"/>
        <v>0</v>
      </c>
      <c r="S37" s="41" t="e">
        <f t="shared" si="6"/>
        <v>#DIV/0!</v>
      </c>
      <c r="T37" s="42"/>
      <c r="U37" s="43">
        <f>Parametros!H237</f>
        <v>0</v>
      </c>
      <c r="V37" s="42"/>
      <c r="W37" s="37">
        <f>Parametros!I237</f>
        <v>0</v>
      </c>
      <c r="X37" s="38">
        <f>Parametros!J237</f>
        <v>0</v>
      </c>
      <c r="Y37" s="38">
        <f>Parametros!K237</f>
        <v>0</v>
      </c>
      <c r="Z37" s="38">
        <f>Parametros!L237</f>
        <v>0</v>
      </c>
      <c r="AA37" s="44">
        <f>Parametros!M237</f>
        <v>0</v>
      </c>
      <c r="AB37" s="261">
        <f t="shared" si="7"/>
        <v>0</v>
      </c>
      <c r="AC37" s="46"/>
      <c r="AD37" s="46"/>
    </row>
    <row r="38" spans="1:30" ht="15.75" customHeight="1">
      <c r="A38" s="28" t="str">
        <f t="shared" si="0"/>
        <v>0</v>
      </c>
      <c r="B38" s="47">
        <f t="shared" si="8"/>
        <v>29</v>
      </c>
      <c r="C38" s="30" t="e">
        <f>IF(ISBLANK(D38),,VLOOKUP(LEFT(D38,1),Parametros!$A$2:$B$12,2,FALSE))</f>
        <v>#N/A</v>
      </c>
      <c r="D38" s="32">
        <f>Parametros!B238</f>
        <v>0</v>
      </c>
      <c r="E38" s="33"/>
      <c r="F38" s="34"/>
      <c r="G38" s="48">
        <f>Parametros!C238</f>
        <v>0</v>
      </c>
      <c r="H38" s="35">
        <f>Parametros!D238</f>
        <v>0</v>
      </c>
      <c r="I38" s="36">
        <f>Parametros!E238</f>
        <v>0</v>
      </c>
      <c r="J38" s="37">
        <f t="shared" ref="J38:K38" si="36">H38-M38</f>
        <v>0</v>
      </c>
      <c r="K38" s="38">
        <f t="shared" si="36"/>
        <v>0</v>
      </c>
      <c r="L38" s="36">
        <f t="shared" si="2"/>
        <v>0</v>
      </c>
      <c r="M38" s="37">
        <f>Parametros!F238</f>
        <v>0</v>
      </c>
      <c r="N38" s="38">
        <f>Parametros!G238</f>
        <v>0</v>
      </c>
      <c r="O38" s="36">
        <f t="shared" si="3"/>
        <v>0</v>
      </c>
      <c r="P38" s="39">
        <f t="shared" si="4"/>
        <v>0</v>
      </c>
      <c r="Q38" s="40"/>
      <c r="R38" s="37">
        <f t="shared" si="5"/>
        <v>0</v>
      </c>
      <c r="S38" s="41" t="e">
        <f t="shared" si="6"/>
        <v>#DIV/0!</v>
      </c>
      <c r="T38" s="42"/>
      <c r="U38" s="43">
        <f>Parametros!H238</f>
        <v>0</v>
      </c>
      <c r="V38" s="42"/>
      <c r="W38" s="37">
        <f>Parametros!I238</f>
        <v>0</v>
      </c>
      <c r="X38" s="38">
        <f>Parametros!J238</f>
        <v>0</v>
      </c>
      <c r="Y38" s="38">
        <f>Parametros!K238</f>
        <v>0</v>
      </c>
      <c r="Z38" s="38">
        <f>Parametros!L238</f>
        <v>0</v>
      </c>
      <c r="AA38" s="44">
        <f>Parametros!M238</f>
        <v>0</v>
      </c>
      <c r="AB38" s="261">
        <f t="shared" si="7"/>
        <v>0</v>
      </c>
      <c r="AC38" s="46"/>
      <c r="AD38" s="46"/>
    </row>
    <row r="39" spans="1:30" ht="15.75" customHeight="1">
      <c r="A39" s="28" t="str">
        <f t="shared" si="0"/>
        <v>0</v>
      </c>
      <c r="B39" s="47">
        <f t="shared" si="8"/>
        <v>30</v>
      </c>
      <c r="C39" s="30" t="e">
        <f>IF(ISBLANK(D39),,VLOOKUP(LEFT(D39,1),Parametros!$A$2:$B$12,2,FALSE))</f>
        <v>#N/A</v>
      </c>
      <c r="D39" s="32">
        <f>Parametros!B239</f>
        <v>0</v>
      </c>
      <c r="E39" s="33"/>
      <c r="F39" s="34"/>
      <c r="G39" s="48">
        <f>Parametros!C239</f>
        <v>0</v>
      </c>
      <c r="H39" s="35">
        <f>Parametros!D239</f>
        <v>0</v>
      </c>
      <c r="I39" s="36">
        <f>Parametros!E239</f>
        <v>0</v>
      </c>
      <c r="J39" s="37">
        <f t="shared" ref="J39:K39" si="37">H39-M39</f>
        <v>0</v>
      </c>
      <c r="K39" s="38">
        <f t="shared" si="37"/>
        <v>0</v>
      </c>
      <c r="L39" s="36">
        <f t="shared" si="2"/>
        <v>0</v>
      </c>
      <c r="M39" s="37">
        <f>Parametros!F239</f>
        <v>0</v>
      </c>
      <c r="N39" s="38">
        <f>Parametros!G239</f>
        <v>0</v>
      </c>
      <c r="O39" s="36">
        <f t="shared" si="3"/>
        <v>0</v>
      </c>
      <c r="P39" s="39">
        <f t="shared" si="4"/>
        <v>0</v>
      </c>
      <c r="Q39" s="40"/>
      <c r="R39" s="37">
        <f t="shared" si="5"/>
        <v>0</v>
      </c>
      <c r="S39" s="41" t="e">
        <f t="shared" si="6"/>
        <v>#DIV/0!</v>
      </c>
      <c r="T39" s="42"/>
      <c r="U39" s="43">
        <f>Parametros!H239</f>
        <v>0</v>
      </c>
      <c r="V39" s="42"/>
      <c r="W39" s="37">
        <f>Parametros!I239</f>
        <v>0</v>
      </c>
      <c r="X39" s="38">
        <f>Parametros!J239</f>
        <v>0</v>
      </c>
      <c r="Y39" s="38">
        <f>Parametros!K239</f>
        <v>0</v>
      </c>
      <c r="Z39" s="38">
        <f>Parametros!L239</f>
        <v>0</v>
      </c>
      <c r="AA39" s="44">
        <f>Parametros!M239</f>
        <v>0</v>
      </c>
      <c r="AB39" s="261">
        <f t="shared" si="7"/>
        <v>0</v>
      </c>
      <c r="AC39" s="46"/>
      <c r="AD39" s="46"/>
    </row>
    <row r="40" spans="1:30" ht="15.75" customHeight="1">
      <c r="A40" s="28" t="str">
        <f t="shared" si="0"/>
        <v>0</v>
      </c>
      <c r="B40" s="47">
        <f t="shared" si="8"/>
        <v>31</v>
      </c>
      <c r="C40" s="30" t="e">
        <f>IF(ISBLANK(D40),,VLOOKUP(LEFT(D40,1),Parametros!$A$2:$B$12,2,FALSE))</f>
        <v>#N/A</v>
      </c>
      <c r="D40" s="32">
        <f>Parametros!B240</f>
        <v>0</v>
      </c>
      <c r="E40" s="33"/>
      <c r="F40" s="34"/>
      <c r="G40" s="48">
        <f>Parametros!C240</f>
        <v>0</v>
      </c>
      <c r="H40" s="35">
        <f>Parametros!D240</f>
        <v>0</v>
      </c>
      <c r="I40" s="36">
        <f>Parametros!E240</f>
        <v>0</v>
      </c>
      <c r="J40" s="37">
        <f t="shared" ref="J40:K40" si="38">H40-M40</f>
        <v>0</v>
      </c>
      <c r="K40" s="38">
        <f t="shared" si="38"/>
        <v>0</v>
      </c>
      <c r="L40" s="36">
        <f t="shared" si="2"/>
        <v>0</v>
      </c>
      <c r="M40" s="37">
        <f>Parametros!F240</f>
        <v>0</v>
      </c>
      <c r="N40" s="38">
        <f>Parametros!G240</f>
        <v>0</v>
      </c>
      <c r="O40" s="36">
        <f t="shared" si="3"/>
        <v>0</v>
      </c>
      <c r="P40" s="39">
        <f t="shared" si="4"/>
        <v>0</v>
      </c>
      <c r="Q40" s="40"/>
      <c r="R40" s="37">
        <f t="shared" si="5"/>
        <v>0</v>
      </c>
      <c r="S40" s="41" t="e">
        <f t="shared" si="6"/>
        <v>#DIV/0!</v>
      </c>
      <c r="T40" s="42"/>
      <c r="U40" s="43">
        <f>Parametros!H240</f>
        <v>0</v>
      </c>
      <c r="V40" s="42"/>
      <c r="W40" s="37">
        <f>Parametros!I240</f>
        <v>0</v>
      </c>
      <c r="X40" s="38">
        <f>Parametros!J240</f>
        <v>0</v>
      </c>
      <c r="Y40" s="38">
        <f>Parametros!K240</f>
        <v>0</v>
      </c>
      <c r="Z40" s="38">
        <f>Parametros!L240</f>
        <v>0</v>
      </c>
      <c r="AA40" s="44">
        <f>Parametros!M240</f>
        <v>0</v>
      </c>
      <c r="AB40" s="261">
        <f t="shared" si="7"/>
        <v>0</v>
      </c>
      <c r="AC40" s="46"/>
      <c r="AD40" s="46"/>
    </row>
    <row r="41" spans="1:30" ht="15.75" customHeight="1">
      <c r="A41" s="28" t="str">
        <f t="shared" si="0"/>
        <v>0</v>
      </c>
      <c r="B41" s="47">
        <f t="shared" si="8"/>
        <v>32</v>
      </c>
      <c r="C41" s="30" t="e">
        <f>IF(ISBLANK(D41),,VLOOKUP(LEFT(D41,1),Parametros!$A$2:$B$12,2,FALSE))</f>
        <v>#N/A</v>
      </c>
      <c r="D41" s="32">
        <f>Parametros!B241</f>
        <v>0</v>
      </c>
      <c r="E41" s="33"/>
      <c r="F41" s="34"/>
      <c r="G41" s="48">
        <f>Parametros!C241</f>
        <v>0</v>
      </c>
      <c r="H41" s="35">
        <f>Parametros!D241</f>
        <v>0</v>
      </c>
      <c r="I41" s="36">
        <f>Parametros!E241</f>
        <v>0</v>
      </c>
      <c r="J41" s="37">
        <f t="shared" ref="J41:K41" si="39">H41-M41</f>
        <v>0</v>
      </c>
      <c r="K41" s="38">
        <f t="shared" si="39"/>
        <v>0</v>
      </c>
      <c r="L41" s="36">
        <f t="shared" si="2"/>
        <v>0</v>
      </c>
      <c r="M41" s="37">
        <f>Parametros!F241</f>
        <v>0</v>
      </c>
      <c r="N41" s="38">
        <f>Parametros!G241</f>
        <v>0</v>
      </c>
      <c r="O41" s="36">
        <f t="shared" si="3"/>
        <v>0</v>
      </c>
      <c r="P41" s="39">
        <f t="shared" si="4"/>
        <v>0</v>
      </c>
      <c r="Q41" s="40"/>
      <c r="R41" s="37">
        <f t="shared" si="5"/>
        <v>0</v>
      </c>
      <c r="S41" s="41" t="e">
        <f t="shared" si="6"/>
        <v>#DIV/0!</v>
      </c>
      <c r="T41" s="42"/>
      <c r="U41" s="43">
        <f>Parametros!H241</f>
        <v>0</v>
      </c>
      <c r="V41" s="42"/>
      <c r="W41" s="37">
        <f>Parametros!I241</f>
        <v>0</v>
      </c>
      <c r="X41" s="38">
        <f>Parametros!J241</f>
        <v>0</v>
      </c>
      <c r="Y41" s="38">
        <f>Parametros!K241</f>
        <v>0</v>
      </c>
      <c r="Z41" s="38">
        <f>Parametros!L241</f>
        <v>0</v>
      </c>
      <c r="AA41" s="44">
        <f>Parametros!M241</f>
        <v>0</v>
      </c>
      <c r="AB41" s="261">
        <f t="shared" si="7"/>
        <v>0</v>
      </c>
      <c r="AC41" s="46"/>
      <c r="AD41" s="46"/>
    </row>
    <row r="42" spans="1:30" ht="15.75" customHeight="1">
      <c r="A42" s="28" t="str">
        <f t="shared" si="0"/>
        <v>0</v>
      </c>
      <c r="B42" s="47">
        <f t="shared" si="8"/>
        <v>33</v>
      </c>
      <c r="C42" s="30" t="e">
        <f>IF(ISBLANK(D42),,VLOOKUP(LEFT(D42,1),Parametros!$A$2:$B$12,2,FALSE))</f>
        <v>#N/A</v>
      </c>
      <c r="D42" s="32">
        <f>Parametros!B242</f>
        <v>0</v>
      </c>
      <c r="E42" s="33"/>
      <c r="F42" s="34"/>
      <c r="G42" s="48">
        <f>Parametros!C242</f>
        <v>0</v>
      </c>
      <c r="H42" s="35">
        <f>Parametros!D242</f>
        <v>0</v>
      </c>
      <c r="I42" s="36">
        <f>Parametros!E242</f>
        <v>0</v>
      </c>
      <c r="J42" s="37">
        <f t="shared" ref="J42:K42" si="40">H42-M42</f>
        <v>0</v>
      </c>
      <c r="K42" s="38">
        <f t="shared" si="40"/>
        <v>0</v>
      </c>
      <c r="L42" s="36">
        <f t="shared" si="2"/>
        <v>0</v>
      </c>
      <c r="M42" s="37">
        <f>Parametros!F242</f>
        <v>0</v>
      </c>
      <c r="N42" s="38">
        <f>Parametros!G242</f>
        <v>0</v>
      </c>
      <c r="O42" s="36">
        <f t="shared" si="3"/>
        <v>0</v>
      </c>
      <c r="P42" s="39">
        <f t="shared" si="4"/>
        <v>0</v>
      </c>
      <c r="Q42" s="40"/>
      <c r="R42" s="37">
        <f t="shared" si="5"/>
        <v>0</v>
      </c>
      <c r="S42" s="41" t="e">
        <f t="shared" si="6"/>
        <v>#DIV/0!</v>
      </c>
      <c r="T42" s="42"/>
      <c r="U42" s="43">
        <f>Parametros!H242</f>
        <v>0</v>
      </c>
      <c r="V42" s="42"/>
      <c r="W42" s="37">
        <f>Parametros!I242</f>
        <v>0</v>
      </c>
      <c r="X42" s="38">
        <f>Parametros!J242</f>
        <v>0</v>
      </c>
      <c r="Y42" s="38">
        <f>Parametros!K242</f>
        <v>0</v>
      </c>
      <c r="Z42" s="38">
        <f>Parametros!L242</f>
        <v>0</v>
      </c>
      <c r="AA42" s="44">
        <f>Parametros!M242</f>
        <v>0</v>
      </c>
      <c r="AB42" s="261">
        <f t="shared" si="7"/>
        <v>0</v>
      </c>
      <c r="AC42" s="46"/>
      <c r="AD42" s="46"/>
    </row>
    <row r="43" spans="1:30" ht="15.75" customHeight="1">
      <c r="A43" s="28" t="str">
        <f t="shared" si="0"/>
        <v>0</v>
      </c>
      <c r="B43" s="47">
        <f t="shared" si="8"/>
        <v>34</v>
      </c>
      <c r="C43" s="30" t="e">
        <f>IF(ISBLANK(D43),,VLOOKUP(LEFT(D43,1),Parametros!$A$2:$B$12,2,FALSE))</f>
        <v>#N/A</v>
      </c>
      <c r="D43" s="32">
        <f>Parametros!B243</f>
        <v>0</v>
      </c>
      <c r="E43" s="33"/>
      <c r="F43" s="34"/>
      <c r="G43" s="48">
        <f>Parametros!C243</f>
        <v>0</v>
      </c>
      <c r="H43" s="35">
        <f>Parametros!D243</f>
        <v>0</v>
      </c>
      <c r="I43" s="36">
        <f>Parametros!E243</f>
        <v>0</v>
      </c>
      <c r="J43" s="37">
        <f t="shared" ref="J43:K43" si="41">H43-M43</f>
        <v>0</v>
      </c>
      <c r="K43" s="38">
        <f t="shared" si="41"/>
        <v>0</v>
      </c>
      <c r="L43" s="36">
        <f t="shared" si="2"/>
        <v>0</v>
      </c>
      <c r="M43" s="37">
        <f>Parametros!F243</f>
        <v>0</v>
      </c>
      <c r="N43" s="38">
        <f>Parametros!G243</f>
        <v>0</v>
      </c>
      <c r="O43" s="36">
        <f t="shared" si="3"/>
        <v>0</v>
      </c>
      <c r="P43" s="39">
        <f t="shared" si="4"/>
        <v>0</v>
      </c>
      <c r="Q43" s="40"/>
      <c r="R43" s="37">
        <f t="shared" si="5"/>
        <v>0</v>
      </c>
      <c r="S43" s="41" t="e">
        <f t="shared" si="6"/>
        <v>#DIV/0!</v>
      </c>
      <c r="T43" s="42"/>
      <c r="U43" s="43">
        <f>Parametros!H243</f>
        <v>0</v>
      </c>
      <c r="V43" s="42"/>
      <c r="W43" s="37">
        <f>Parametros!I243</f>
        <v>0</v>
      </c>
      <c r="X43" s="38">
        <f>Parametros!J243</f>
        <v>0</v>
      </c>
      <c r="Y43" s="38">
        <f>Parametros!K243</f>
        <v>0</v>
      </c>
      <c r="Z43" s="38">
        <f>Parametros!L243</f>
        <v>0</v>
      </c>
      <c r="AA43" s="44">
        <f>Parametros!M243</f>
        <v>0</v>
      </c>
      <c r="AB43" s="261">
        <f t="shared" si="7"/>
        <v>0</v>
      </c>
      <c r="AC43" s="46"/>
      <c r="AD43" s="46"/>
    </row>
    <row r="44" spans="1:30" ht="15.75" customHeight="1">
      <c r="A44" s="28" t="str">
        <f t="shared" si="0"/>
        <v>0</v>
      </c>
      <c r="B44" s="47">
        <f t="shared" si="8"/>
        <v>35</v>
      </c>
      <c r="C44" s="30" t="e">
        <f>IF(ISBLANK(D44),,VLOOKUP(LEFT(D44,1),Parametros!$A$2:$B$12,2,FALSE))</f>
        <v>#N/A</v>
      </c>
      <c r="D44" s="32">
        <f>Parametros!B244</f>
        <v>0</v>
      </c>
      <c r="E44" s="33"/>
      <c r="F44" s="34"/>
      <c r="G44" s="48">
        <f>Parametros!C244</f>
        <v>0</v>
      </c>
      <c r="H44" s="35">
        <f>Parametros!D244</f>
        <v>0</v>
      </c>
      <c r="I44" s="36">
        <f>Parametros!E244</f>
        <v>0</v>
      </c>
      <c r="J44" s="37">
        <f t="shared" ref="J44:K44" si="42">H44-M44</f>
        <v>0</v>
      </c>
      <c r="K44" s="38">
        <f t="shared" si="42"/>
        <v>0</v>
      </c>
      <c r="L44" s="36">
        <f t="shared" si="2"/>
        <v>0</v>
      </c>
      <c r="M44" s="37">
        <f>Parametros!F244</f>
        <v>0</v>
      </c>
      <c r="N44" s="38">
        <f>Parametros!G244</f>
        <v>0</v>
      </c>
      <c r="O44" s="36">
        <f t="shared" si="3"/>
        <v>0</v>
      </c>
      <c r="P44" s="39">
        <f t="shared" si="4"/>
        <v>0</v>
      </c>
      <c r="Q44" s="40"/>
      <c r="R44" s="37">
        <f t="shared" si="5"/>
        <v>0</v>
      </c>
      <c r="S44" s="41" t="e">
        <f t="shared" si="6"/>
        <v>#DIV/0!</v>
      </c>
      <c r="T44" s="42"/>
      <c r="U44" s="43">
        <f>Parametros!H244</f>
        <v>0</v>
      </c>
      <c r="V44" s="42"/>
      <c r="W44" s="37">
        <f>Parametros!I244</f>
        <v>0</v>
      </c>
      <c r="X44" s="38">
        <f>Parametros!J244</f>
        <v>0</v>
      </c>
      <c r="Y44" s="38">
        <f>Parametros!K244</f>
        <v>0</v>
      </c>
      <c r="Z44" s="38">
        <f>Parametros!L244</f>
        <v>0</v>
      </c>
      <c r="AA44" s="44">
        <f>Parametros!M244</f>
        <v>0</v>
      </c>
      <c r="AB44" s="261">
        <f t="shared" si="7"/>
        <v>0</v>
      </c>
      <c r="AC44" s="46"/>
      <c r="AD44" s="46"/>
    </row>
    <row r="45" spans="1:30" ht="15.75" customHeight="1">
      <c r="A45" s="28" t="str">
        <f t="shared" si="0"/>
        <v>0</v>
      </c>
      <c r="B45" s="47">
        <f t="shared" si="8"/>
        <v>36</v>
      </c>
      <c r="C45" s="30" t="e">
        <f>IF(ISBLANK(D45),,VLOOKUP(LEFT(D45,1),Parametros!$A$2:$B$12,2,FALSE))</f>
        <v>#N/A</v>
      </c>
      <c r="D45" s="32">
        <f>Parametros!B245</f>
        <v>0</v>
      </c>
      <c r="E45" s="33"/>
      <c r="F45" s="34"/>
      <c r="G45" s="48">
        <f>Parametros!C245</f>
        <v>0</v>
      </c>
      <c r="H45" s="35">
        <f>Parametros!D245</f>
        <v>0</v>
      </c>
      <c r="I45" s="36">
        <f>Parametros!E245</f>
        <v>0</v>
      </c>
      <c r="J45" s="37">
        <f t="shared" ref="J45:K45" si="43">H45-M45</f>
        <v>0</v>
      </c>
      <c r="K45" s="38">
        <f t="shared" si="43"/>
        <v>0</v>
      </c>
      <c r="L45" s="36">
        <f t="shared" si="2"/>
        <v>0</v>
      </c>
      <c r="M45" s="37">
        <f>Parametros!F245</f>
        <v>0</v>
      </c>
      <c r="N45" s="38">
        <f>Parametros!G245</f>
        <v>0</v>
      </c>
      <c r="O45" s="36">
        <f t="shared" si="3"/>
        <v>0</v>
      </c>
      <c r="P45" s="39">
        <f t="shared" si="4"/>
        <v>0</v>
      </c>
      <c r="Q45" s="40"/>
      <c r="R45" s="37">
        <f t="shared" si="5"/>
        <v>0</v>
      </c>
      <c r="S45" s="41" t="e">
        <f t="shared" si="6"/>
        <v>#DIV/0!</v>
      </c>
      <c r="T45" s="42"/>
      <c r="U45" s="43">
        <f>Parametros!H245</f>
        <v>0</v>
      </c>
      <c r="V45" s="42"/>
      <c r="W45" s="37">
        <f>Parametros!I245</f>
        <v>0</v>
      </c>
      <c r="X45" s="38">
        <f>Parametros!J245</f>
        <v>0</v>
      </c>
      <c r="Y45" s="38">
        <f>Parametros!K245</f>
        <v>0</v>
      </c>
      <c r="Z45" s="38">
        <f>Parametros!L245</f>
        <v>0</v>
      </c>
      <c r="AA45" s="44">
        <f>Parametros!M245</f>
        <v>0</v>
      </c>
      <c r="AB45" s="261">
        <f t="shared" si="7"/>
        <v>0</v>
      </c>
      <c r="AC45" s="46"/>
      <c r="AD45" s="46"/>
    </row>
    <row r="46" spans="1:30" ht="15.75" customHeight="1">
      <c r="A46" s="28" t="str">
        <f t="shared" si="0"/>
        <v>0</v>
      </c>
      <c r="B46" s="47">
        <f t="shared" si="8"/>
        <v>37</v>
      </c>
      <c r="C46" s="30" t="e">
        <f>IF(ISBLANK(D46),,VLOOKUP(LEFT(D46,1),Parametros!$A$2:$B$12,2,FALSE))</f>
        <v>#N/A</v>
      </c>
      <c r="D46" s="32">
        <f>Parametros!B246</f>
        <v>0</v>
      </c>
      <c r="E46" s="33"/>
      <c r="F46" s="34"/>
      <c r="G46" s="48">
        <f>Parametros!C246</f>
        <v>0</v>
      </c>
      <c r="H46" s="35">
        <f>Parametros!D246</f>
        <v>0</v>
      </c>
      <c r="I46" s="36">
        <f>Parametros!E246</f>
        <v>0</v>
      </c>
      <c r="J46" s="37">
        <f t="shared" ref="J46:K46" si="44">H46-M46</f>
        <v>0</v>
      </c>
      <c r="K46" s="38">
        <f t="shared" si="44"/>
        <v>0</v>
      </c>
      <c r="L46" s="36">
        <f t="shared" si="2"/>
        <v>0</v>
      </c>
      <c r="M46" s="37">
        <f>Parametros!F246</f>
        <v>0</v>
      </c>
      <c r="N46" s="38">
        <f>Parametros!G246</f>
        <v>0</v>
      </c>
      <c r="O46" s="36">
        <f t="shared" si="3"/>
        <v>0</v>
      </c>
      <c r="P46" s="39">
        <f t="shared" si="4"/>
        <v>0</v>
      </c>
      <c r="Q46" s="40"/>
      <c r="R46" s="37">
        <f t="shared" si="5"/>
        <v>0</v>
      </c>
      <c r="S46" s="41" t="e">
        <f t="shared" si="6"/>
        <v>#DIV/0!</v>
      </c>
      <c r="T46" s="42"/>
      <c r="U46" s="43">
        <f>Parametros!H246</f>
        <v>0</v>
      </c>
      <c r="V46" s="42"/>
      <c r="W46" s="37">
        <f>Parametros!I246</f>
        <v>0</v>
      </c>
      <c r="X46" s="38">
        <f>Parametros!J246</f>
        <v>0</v>
      </c>
      <c r="Y46" s="38">
        <f>Parametros!K246</f>
        <v>0</v>
      </c>
      <c r="Z46" s="38">
        <f>Parametros!L246</f>
        <v>0</v>
      </c>
      <c r="AA46" s="44">
        <f>Parametros!M246</f>
        <v>0</v>
      </c>
      <c r="AB46" s="261">
        <f t="shared" si="7"/>
        <v>0</v>
      </c>
      <c r="AC46" s="46"/>
      <c r="AD46" s="46"/>
    </row>
    <row r="47" spans="1:30" ht="15.75" customHeight="1">
      <c r="A47" s="28" t="str">
        <f t="shared" si="0"/>
        <v>0</v>
      </c>
      <c r="B47" s="47">
        <f t="shared" si="8"/>
        <v>38</v>
      </c>
      <c r="C47" s="30" t="e">
        <f>IF(ISBLANK(D47),,VLOOKUP(LEFT(D47,1),Parametros!$A$2:$B$12,2,FALSE))</f>
        <v>#N/A</v>
      </c>
      <c r="D47" s="32">
        <f>Parametros!B247</f>
        <v>0</v>
      </c>
      <c r="E47" s="33"/>
      <c r="F47" s="34"/>
      <c r="G47" s="48">
        <f>Parametros!C247</f>
        <v>0</v>
      </c>
      <c r="H47" s="35">
        <f>Parametros!D247</f>
        <v>0</v>
      </c>
      <c r="I47" s="36">
        <f>Parametros!E247</f>
        <v>0</v>
      </c>
      <c r="J47" s="37">
        <f t="shared" ref="J47:K47" si="45">H47-M47</f>
        <v>0</v>
      </c>
      <c r="K47" s="38">
        <f t="shared" si="45"/>
        <v>0</v>
      </c>
      <c r="L47" s="36">
        <f t="shared" si="2"/>
        <v>0</v>
      </c>
      <c r="M47" s="37">
        <f>Parametros!F247</f>
        <v>0</v>
      </c>
      <c r="N47" s="38">
        <f>Parametros!G247</f>
        <v>0</v>
      </c>
      <c r="O47" s="36">
        <f t="shared" si="3"/>
        <v>0</v>
      </c>
      <c r="P47" s="39">
        <f t="shared" si="4"/>
        <v>0</v>
      </c>
      <c r="Q47" s="40"/>
      <c r="R47" s="37">
        <f t="shared" si="5"/>
        <v>0</v>
      </c>
      <c r="S47" s="41" t="e">
        <f t="shared" si="6"/>
        <v>#DIV/0!</v>
      </c>
      <c r="T47" s="42"/>
      <c r="U47" s="43">
        <f>Parametros!H247</f>
        <v>0</v>
      </c>
      <c r="V47" s="42"/>
      <c r="W47" s="37">
        <f>Parametros!I247</f>
        <v>0</v>
      </c>
      <c r="X47" s="38">
        <f>Parametros!J247</f>
        <v>0</v>
      </c>
      <c r="Y47" s="38">
        <f>Parametros!K247</f>
        <v>0</v>
      </c>
      <c r="Z47" s="38">
        <f>Parametros!L247</f>
        <v>0</v>
      </c>
      <c r="AA47" s="44">
        <f>Parametros!M247</f>
        <v>0</v>
      </c>
      <c r="AB47" s="261">
        <f t="shared" si="7"/>
        <v>0</v>
      </c>
      <c r="AC47" s="46"/>
      <c r="AD47" s="46"/>
    </row>
    <row r="48" spans="1:30" ht="15.75" customHeight="1">
      <c r="A48" s="28" t="str">
        <f t="shared" si="0"/>
        <v>0</v>
      </c>
      <c r="B48" s="47">
        <f t="shared" si="8"/>
        <v>39</v>
      </c>
      <c r="C48" s="30" t="e">
        <f>IF(ISBLANK(D48),,VLOOKUP(LEFT(D48,1),Parametros!$A$2:$B$12,2,FALSE))</f>
        <v>#N/A</v>
      </c>
      <c r="D48" s="32">
        <f>Parametros!B248</f>
        <v>0</v>
      </c>
      <c r="E48" s="33"/>
      <c r="F48" s="34"/>
      <c r="G48" s="48">
        <f>Parametros!C248</f>
        <v>0</v>
      </c>
      <c r="H48" s="35">
        <f>Parametros!D248</f>
        <v>0</v>
      </c>
      <c r="I48" s="36">
        <f>Parametros!E248</f>
        <v>0</v>
      </c>
      <c r="J48" s="37">
        <f t="shared" ref="J48:K48" si="46">H48-M48</f>
        <v>0</v>
      </c>
      <c r="K48" s="38">
        <f t="shared" si="46"/>
        <v>0</v>
      </c>
      <c r="L48" s="36">
        <f t="shared" si="2"/>
        <v>0</v>
      </c>
      <c r="M48" s="37">
        <f>Parametros!F248</f>
        <v>0</v>
      </c>
      <c r="N48" s="38">
        <f>Parametros!G248</f>
        <v>0</v>
      </c>
      <c r="O48" s="36">
        <f t="shared" si="3"/>
        <v>0</v>
      </c>
      <c r="P48" s="39">
        <f t="shared" si="4"/>
        <v>0</v>
      </c>
      <c r="Q48" s="40"/>
      <c r="R48" s="37">
        <f t="shared" si="5"/>
        <v>0</v>
      </c>
      <c r="S48" s="41" t="e">
        <f t="shared" si="6"/>
        <v>#DIV/0!</v>
      </c>
      <c r="T48" s="42"/>
      <c r="U48" s="43">
        <f>Parametros!H248</f>
        <v>0</v>
      </c>
      <c r="V48" s="42"/>
      <c r="W48" s="37">
        <f>Parametros!I248</f>
        <v>0</v>
      </c>
      <c r="X48" s="38">
        <f>Parametros!J248</f>
        <v>0</v>
      </c>
      <c r="Y48" s="38">
        <f>Parametros!K248</f>
        <v>0</v>
      </c>
      <c r="Z48" s="38">
        <f>Parametros!L248</f>
        <v>0</v>
      </c>
      <c r="AA48" s="44">
        <f>Parametros!M248</f>
        <v>0</v>
      </c>
      <c r="AB48" s="261">
        <f t="shared" si="7"/>
        <v>0</v>
      </c>
      <c r="AC48" s="46"/>
      <c r="AD48" s="46"/>
    </row>
    <row r="49" spans="1:30" ht="15.75" customHeight="1">
      <c r="A49" s="28" t="str">
        <f t="shared" si="0"/>
        <v>0</v>
      </c>
      <c r="B49" s="47">
        <f t="shared" si="8"/>
        <v>40</v>
      </c>
      <c r="C49" s="30" t="e">
        <f>IF(ISBLANK(D49),,VLOOKUP(LEFT(D49,1),Parametros!$A$2:$B$12,2,FALSE))</f>
        <v>#N/A</v>
      </c>
      <c r="D49" s="32">
        <f>Parametros!B249</f>
        <v>0</v>
      </c>
      <c r="E49" s="33"/>
      <c r="F49" s="34"/>
      <c r="G49" s="48">
        <f>Parametros!C249</f>
        <v>0</v>
      </c>
      <c r="H49" s="35">
        <f>Parametros!D249</f>
        <v>0</v>
      </c>
      <c r="I49" s="36">
        <f>Parametros!E249</f>
        <v>0</v>
      </c>
      <c r="J49" s="37">
        <f t="shared" ref="J49:K49" si="47">H49-M49</f>
        <v>0</v>
      </c>
      <c r="K49" s="38">
        <f t="shared" si="47"/>
        <v>0</v>
      </c>
      <c r="L49" s="36">
        <f t="shared" si="2"/>
        <v>0</v>
      </c>
      <c r="M49" s="37">
        <f>Parametros!F249</f>
        <v>0</v>
      </c>
      <c r="N49" s="38">
        <f>Parametros!G249</f>
        <v>0</v>
      </c>
      <c r="O49" s="36">
        <f t="shared" si="3"/>
        <v>0</v>
      </c>
      <c r="P49" s="39">
        <f t="shared" si="4"/>
        <v>0</v>
      </c>
      <c r="Q49" s="40"/>
      <c r="R49" s="37">
        <f t="shared" si="5"/>
        <v>0</v>
      </c>
      <c r="S49" s="41" t="e">
        <f t="shared" si="6"/>
        <v>#DIV/0!</v>
      </c>
      <c r="T49" s="42"/>
      <c r="U49" s="43">
        <f>Parametros!H249</f>
        <v>0</v>
      </c>
      <c r="V49" s="42"/>
      <c r="W49" s="37">
        <f>Parametros!I249</f>
        <v>0</v>
      </c>
      <c r="X49" s="38">
        <f>Parametros!J249</f>
        <v>0</v>
      </c>
      <c r="Y49" s="38">
        <f>Parametros!K249</f>
        <v>0</v>
      </c>
      <c r="Z49" s="38">
        <f>Parametros!L249</f>
        <v>0</v>
      </c>
      <c r="AA49" s="44">
        <f>Parametros!M249</f>
        <v>0</v>
      </c>
      <c r="AB49" s="261">
        <f t="shared" si="7"/>
        <v>0</v>
      </c>
      <c r="AC49" s="46"/>
      <c r="AD49" s="46"/>
    </row>
    <row r="50" spans="1:30" ht="15.75" customHeight="1">
      <c r="A50" s="28" t="str">
        <f t="shared" si="0"/>
        <v>0</v>
      </c>
      <c r="B50" s="47">
        <f t="shared" si="8"/>
        <v>41</v>
      </c>
      <c r="C50" s="30" t="e">
        <f>IF(ISBLANK(D50),,VLOOKUP(LEFT(D50,1),Parametros!$A$2:$B$12,2,FALSE))</f>
        <v>#N/A</v>
      </c>
      <c r="D50" s="32">
        <f>Parametros!B250</f>
        <v>0</v>
      </c>
      <c r="E50" s="33"/>
      <c r="F50" s="34"/>
      <c r="G50" s="48">
        <f>Parametros!C250</f>
        <v>0</v>
      </c>
      <c r="H50" s="35">
        <f>Parametros!D250</f>
        <v>0</v>
      </c>
      <c r="I50" s="36">
        <f>Parametros!E250</f>
        <v>0</v>
      </c>
      <c r="J50" s="37">
        <f t="shared" ref="J50:K50" si="48">H50-M50</f>
        <v>0</v>
      </c>
      <c r="K50" s="38">
        <f t="shared" si="48"/>
        <v>0</v>
      </c>
      <c r="L50" s="36">
        <f t="shared" si="2"/>
        <v>0</v>
      </c>
      <c r="M50" s="37">
        <f>Parametros!F250</f>
        <v>0</v>
      </c>
      <c r="N50" s="38">
        <f>Parametros!G250</f>
        <v>0</v>
      </c>
      <c r="O50" s="36">
        <f t="shared" si="3"/>
        <v>0</v>
      </c>
      <c r="P50" s="39">
        <f t="shared" si="4"/>
        <v>0</v>
      </c>
      <c r="Q50" s="40"/>
      <c r="R50" s="37">
        <f t="shared" si="5"/>
        <v>0</v>
      </c>
      <c r="S50" s="41" t="e">
        <f t="shared" si="6"/>
        <v>#DIV/0!</v>
      </c>
      <c r="T50" s="42"/>
      <c r="U50" s="43">
        <f>Parametros!H250</f>
        <v>0</v>
      </c>
      <c r="V50" s="42"/>
      <c r="W50" s="37">
        <f>Parametros!I250</f>
        <v>0</v>
      </c>
      <c r="X50" s="38">
        <f>Parametros!J250</f>
        <v>0</v>
      </c>
      <c r="Y50" s="38">
        <f>Parametros!K250</f>
        <v>0</v>
      </c>
      <c r="Z50" s="38">
        <f>Parametros!L250</f>
        <v>0</v>
      </c>
      <c r="AA50" s="44">
        <f>Parametros!M250</f>
        <v>0</v>
      </c>
      <c r="AB50" s="261">
        <f t="shared" si="7"/>
        <v>0</v>
      </c>
      <c r="AC50" s="46"/>
      <c r="AD50" s="46"/>
    </row>
    <row r="51" spans="1:30" ht="15.75" customHeight="1">
      <c r="A51" s="28" t="str">
        <f t="shared" si="0"/>
        <v>0</v>
      </c>
      <c r="B51" s="47">
        <f t="shared" si="8"/>
        <v>42</v>
      </c>
      <c r="C51" s="30" t="e">
        <f>IF(ISBLANK(D51),,VLOOKUP(LEFT(D51,1),Parametros!$A$2:$B$12,2,FALSE))</f>
        <v>#N/A</v>
      </c>
      <c r="D51" s="32">
        <f>Parametros!B251</f>
        <v>0</v>
      </c>
      <c r="E51" s="33"/>
      <c r="F51" s="34"/>
      <c r="G51" s="48">
        <f>Parametros!C251</f>
        <v>0</v>
      </c>
      <c r="H51" s="35">
        <f>Parametros!D251</f>
        <v>0</v>
      </c>
      <c r="I51" s="36">
        <f>Parametros!E251</f>
        <v>0</v>
      </c>
      <c r="J51" s="37">
        <f t="shared" ref="J51:K51" si="49">H51-M51</f>
        <v>0</v>
      </c>
      <c r="K51" s="38">
        <f t="shared" si="49"/>
        <v>0</v>
      </c>
      <c r="L51" s="36">
        <f t="shared" si="2"/>
        <v>0</v>
      </c>
      <c r="M51" s="37">
        <f>Parametros!F251</f>
        <v>0</v>
      </c>
      <c r="N51" s="38">
        <f>Parametros!G251</f>
        <v>0</v>
      </c>
      <c r="O51" s="36">
        <f t="shared" si="3"/>
        <v>0</v>
      </c>
      <c r="P51" s="39">
        <f t="shared" si="4"/>
        <v>0</v>
      </c>
      <c r="Q51" s="40"/>
      <c r="R51" s="37">
        <f t="shared" si="5"/>
        <v>0</v>
      </c>
      <c r="S51" s="41" t="e">
        <f t="shared" si="6"/>
        <v>#DIV/0!</v>
      </c>
      <c r="T51" s="42"/>
      <c r="U51" s="43">
        <f>Parametros!H251</f>
        <v>0</v>
      </c>
      <c r="V51" s="42"/>
      <c r="W51" s="37">
        <f>Parametros!I251</f>
        <v>0</v>
      </c>
      <c r="X51" s="38">
        <f>Parametros!J251</f>
        <v>0</v>
      </c>
      <c r="Y51" s="38">
        <f>Parametros!K251</f>
        <v>0</v>
      </c>
      <c r="Z51" s="38">
        <f>Parametros!L251</f>
        <v>0</v>
      </c>
      <c r="AA51" s="44">
        <f>Parametros!M251</f>
        <v>0</v>
      </c>
      <c r="AB51" s="261">
        <f t="shared" si="7"/>
        <v>0</v>
      </c>
      <c r="AC51" s="46"/>
      <c r="AD51" s="46"/>
    </row>
    <row r="52" spans="1:30" ht="15.75" customHeight="1">
      <c r="A52" s="28" t="str">
        <f t="shared" si="0"/>
        <v>0</v>
      </c>
      <c r="B52" s="47">
        <f t="shared" si="8"/>
        <v>43</v>
      </c>
      <c r="C52" s="30" t="e">
        <f>IF(ISBLANK(D52),,VLOOKUP(LEFT(D52,1),Parametros!$A$2:$B$12,2,FALSE))</f>
        <v>#N/A</v>
      </c>
      <c r="D52" s="32">
        <f>Parametros!B252</f>
        <v>0</v>
      </c>
      <c r="E52" s="33"/>
      <c r="F52" s="34"/>
      <c r="G52" s="48">
        <f>Parametros!C252</f>
        <v>0</v>
      </c>
      <c r="H52" s="35">
        <f>Parametros!D252</f>
        <v>0</v>
      </c>
      <c r="I52" s="36">
        <f>Parametros!E252</f>
        <v>0</v>
      </c>
      <c r="J52" s="37">
        <f t="shared" ref="J52:K52" si="50">H52-M52</f>
        <v>0</v>
      </c>
      <c r="K52" s="38">
        <f t="shared" si="50"/>
        <v>0</v>
      </c>
      <c r="L52" s="36">
        <f t="shared" si="2"/>
        <v>0</v>
      </c>
      <c r="M52" s="37">
        <f>Parametros!F252</f>
        <v>0</v>
      </c>
      <c r="N52" s="38">
        <f>Parametros!G252</f>
        <v>0</v>
      </c>
      <c r="O52" s="36">
        <f t="shared" si="3"/>
        <v>0</v>
      </c>
      <c r="P52" s="39">
        <f t="shared" si="4"/>
        <v>0</v>
      </c>
      <c r="Q52" s="40"/>
      <c r="R52" s="37">
        <f t="shared" si="5"/>
        <v>0</v>
      </c>
      <c r="S52" s="41" t="e">
        <f t="shared" si="6"/>
        <v>#DIV/0!</v>
      </c>
      <c r="T52" s="42"/>
      <c r="U52" s="43">
        <f>Parametros!H252</f>
        <v>0</v>
      </c>
      <c r="V52" s="42"/>
      <c r="W52" s="37">
        <f>Parametros!I252</f>
        <v>0</v>
      </c>
      <c r="X52" s="38">
        <f>Parametros!J252</f>
        <v>0</v>
      </c>
      <c r="Y52" s="38">
        <f>Parametros!K252</f>
        <v>0</v>
      </c>
      <c r="Z52" s="38">
        <f>Parametros!L252</f>
        <v>0</v>
      </c>
      <c r="AA52" s="44">
        <f>Parametros!M252</f>
        <v>0</v>
      </c>
      <c r="AB52" s="261">
        <f t="shared" si="7"/>
        <v>0</v>
      </c>
      <c r="AC52" s="46"/>
      <c r="AD52" s="46"/>
    </row>
    <row r="53" spans="1:30" ht="15.75" customHeight="1">
      <c r="A53" s="28" t="str">
        <f t="shared" si="0"/>
        <v>0</v>
      </c>
      <c r="B53" s="47">
        <f t="shared" si="8"/>
        <v>44</v>
      </c>
      <c r="C53" s="30" t="e">
        <f>IF(ISBLANK(D53),,VLOOKUP(LEFT(D53,1),Parametros!$A$2:$B$12,2,FALSE))</f>
        <v>#N/A</v>
      </c>
      <c r="D53" s="32">
        <f>Parametros!B253</f>
        <v>0</v>
      </c>
      <c r="E53" s="33"/>
      <c r="F53" s="34"/>
      <c r="G53" s="48">
        <f>Parametros!C253</f>
        <v>0</v>
      </c>
      <c r="H53" s="35">
        <f>Parametros!D253</f>
        <v>0</v>
      </c>
      <c r="I53" s="36">
        <f>Parametros!E253</f>
        <v>0</v>
      </c>
      <c r="J53" s="37">
        <f t="shared" ref="J53:K53" si="51">H53-M53</f>
        <v>0</v>
      </c>
      <c r="K53" s="38">
        <f t="shared" si="51"/>
        <v>0</v>
      </c>
      <c r="L53" s="36">
        <f t="shared" si="2"/>
        <v>0</v>
      </c>
      <c r="M53" s="37">
        <f>Parametros!F253</f>
        <v>0</v>
      </c>
      <c r="N53" s="38">
        <f>Parametros!G253</f>
        <v>0</v>
      </c>
      <c r="O53" s="36">
        <f t="shared" si="3"/>
        <v>0</v>
      </c>
      <c r="P53" s="39">
        <f t="shared" si="4"/>
        <v>0</v>
      </c>
      <c r="Q53" s="40"/>
      <c r="R53" s="37">
        <f t="shared" si="5"/>
        <v>0</v>
      </c>
      <c r="S53" s="41" t="e">
        <f t="shared" si="6"/>
        <v>#DIV/0!</v>
      </c>
      <c r="T53" s="42"/>
      <c r="U53" s="43">
        <f>Parametros!H253</f>
        <v>0</v>
      </c>
      <c r="V53" s="42"/>
      <c r="W53" s="37">
        <f>Parametros!I253</f>
        <v>0</v>
      </c>
      <c r="X53" s="38">
        <f>Parametros!J253</f>
        <v>0</v>
      </c>
      <c r="Y53" s="38">
        <f>Parametros!K253</f>
        <v>0</v>
      </c>
      <c r="Z53" s="38">
        <f>Parametros!L253</f>
        <v>0</v>
      </c>
      <c r="AA53" s="44">
        <f>Parametros!M253</f>
        <v>0</v>
      </c>
      <c r="AB53" s="261">
        <f t="shared" si="7"/>
        <v>0</v>
      </c>
      <c r="AC53" s="46"/>
      <c r="AD53" s="46"/>
    </row>
    <row r="54" spans="1:30" ht="15.75" customHeight="1">
      <c r="A54" s="28" t="str">
        <f t="shared" si="0"/>
        <v>0</v>
      </c>
      <c r="B54" s="47">
        <f t="shared" si="8"/>
        <v>45</v>
      </c>
      <c r="C54" s="30" t="e">
        <f>IF(ISBLANK(D54),,VLOOKUP(LEFT(D54,1),Parametros!$A$2:$B$12,2,FALSE))</f>
        <v>#N/A</v>
      </c>
      <c r="D54" s="32">
        <f>Parametros!B254</f>
        <v>0</v>
      </c>
      <c r="E54" s="33"/>
      <c r="F54" s="34"/>
      <c r="G54" s="48">
        <f>Parametros!C254</f>
        <v>0</v>
      </c>
      <c r="H54" s="35">
        <f>Parametros!D254</f>
        <v>0</v>
      </c>
      <c r="I54" s="36">
        <f>Parametros!E254</f>
        <v>0</v>
      </c>
      <c r="J54" s="37">
        <f t="shared" ref="J54:K54" si="52">H54-M54</f>
        <v>0</v>
      </c>
      <c r="K54" s="38">
        <f t="shared" si="52"/>
        <v>0</v>
      </c>
      <c r="L54" s="36">
        <f t="shared" si="2"/>
        <v>0</v>
      </c>
      <c r="M54" s="37">
        <f>Parametros!F254</f>
        <v>0</v>
      </c>
      <c r="N54" s="38">
        <f>Parametros!G254</f>
        <v>0</v>
      </c>
      <c r="O54" s="36">
        <f t="shared" si="3"/>
        <v>0</v>
      </c>
      <c r="P54" s="39">
        <f t="shared" si="4"/>
        <v>0</v>
      </c>
      <c r="Q54" s="40"/>
      <c r="R54" s="37">
        <f t="shared" si="5"/>
        <v>0</v>
      </c>
      <c r="S54" s="41" t="e">
        <f t="shared" si="6"/>
        <v>#DIV/0!</v>
      </c>
      <c r="T54" s="42"/>
      <c r="U54" s="43">
        <f>Parametros!H254</f>
        <v>0</v>
      </c>
      <c r="V54" s="42"/>
      <c r="W54" s="37">
        <f>Parametros!I254</f>
        <v>0</v>
      </c>
      <c r="X54" s="38">
        <f>Parametros!J254</f>
        <v>0</v>
      </c>
      <c r="Y54" s="38">
        <f>Parametros!K254</f>
        <v>0</v>
      </c>
      <c r="Z54" s="38">
        <f>Parametros!L254</f>
        <v>0</v>
      </c>
      <c r="AA54" s="44">
        <f>Parametros!M254</f>
        <v>0</v>
      </c>
      <c r="AB54" s="261">
        <f t="shared" si="7"/>
        <v>0</v>
      </c>
      <c r="AC54" s="46"/>
      <c r="AD54" s="46"/>
    </row>
    <row r="55" spans="1:30" ht="15.75" customHeight="1">
      <c r="A55" s="28" t="str">
        <f t="shared" si="0"/>
        <v>0</v>
      </c>
      <c r="B55" s="47">
        <f t="shared" si="8"/>
        <v>46</v>
      </c>
      <c r="C55" s="30" t="e">
        <f>IF(ISBLANK(D55),,VLOOKUP(LEFT(D55,1),Parametros!$A$2:$B$12,2,FALSE))</f>
        <v>#N/A</v>
      </c>
      <c r="D55" s="32">
        <f>Parametros!B255</f>
        <v>0</v>
      </c>
      <c r="E55" s="33"/>
      <c r="F55" s="34"/>
      <c r="G55" s="48">
        <f>Parametros!C255</f>
        <v>0</v>
      </c>
      <c r="H55" s="35">
        <f>Parametros!D255</f>
        <v>0</v>
      </c>
      <c r="I55" s="36">
        <f>Parametros!E255</f>
        <v>0</v>
      </c>
      <c r="J55" s="37">
        <f t="shared" ref="J55:K55" si="53">H55-M55</f>
        <v>0</v>
      </c>
      <c r="K55" s="38">
        <f t="shared" si="53"/>
        <v>0</v>
      </c>
      <c r="L55" s="36">
        <f t="shared" si="2"/>
        <v>0</v>
      </c>
      <c r="M55" s="37">
        <f>Parametros!F255</f>
        <v>0</v>
      </c>
      <c r="N55" s="38">
        <f>Parametros!G255</f>
        <v>0</v>
      </c>
      <c r="O55" s="36">
        <f t="shared" si="3"/>
        <v>0</v>
      </c>
      <c r="P55" s="39">
        <f t="shared" si="4"/>
        <v>0</v>
      </c>
      <c r="Q55" s="40"/>
      <c r="R55" s="37">
        <f t="shared" si="5"/>
        <v>0</v>
      </c>
      <c r="S55" s="41" t="e">
        <f t="shared" si="6"/>
        <v>#DIV/0!</v>
      </c>
      <c r="T55" s="42"/>
      <c r="U55" s="43">
        <f>Parametros!H255</f>
        <v>0</v>
      </c>
      <c r="V55" s="42"/>
      <c r="W55" s="37">
        <f>Parametros!I255</f>
        <v>0</v>
      </c>
      <c r="X55" s="38">
        <f>Parametros!J255</f>
        <v>0</v>
      </c>
      <c r="Y55" s="38">
        <f>Parametros!K255</f>
        <v>0</v>
      </c>
      <c r="Z55" s="38">
        <f>Parametros!L255</f>
        <v>0</v>
      </c>
      <c r="AA55" s="44">
        <f>Parametros!M255</f>
        <v>0</v>
      </c>
      <c r="AB55" s="261">
        <f t="shared" si="7"/>
        <v>0</v>
      </c>
      <c r="AC55" s="46"/>
      <c r="AD55" s="46"/>
    </row>
    <row r="56" spans="1:30" ht="15.75" customHeight="1">
      <c r="A56" s="28" t="str">
        <f t="shared" si="0"/>
        <v>0</v>
      </c>
      <c r="B56" s="47">
        <f t="shared" si="8"/>
        <v>47</v>
      </c>
      <c r="C56" s="30" t="e">
        <f>IF(ISBLANK(D56),,VLOOKUP(LEFT(D56,1),Parametros!$A$2:$B$12,2,FALSE))</f>
        <v>#N/A</v>
      </c>
      <c r="D56" s="32">
        <f>Parametros!B256</f>
        <v>0</v>
      </c>
      <c r="E56" s="33"/>
      <c r="F56" s="34"/>
      <c r="G56" s="48">
        <f>Parametros!C256</f>
        <v>0</v>
      </c>
      <c r="H56" s="35">
        <f>Parametros!D256</f>
        <v>0</v>
      </c>
      <c r="I56" s="36">
        <f>Parametros!E256</f>
        <v>0</v>
      </c>
      <c r="J56" s="37">
        <f t="shared" ref="J56:K56" si="54">H56-M56</f>
        <v>0</v>
      </c>
      <c r="K56" s="38">
        <f t="shared" si="54"/>
        <v>0</v>
      </c>
      <c r="L56" s="36">
        <f t="shared" si="2"/>
        <v>0</v>
      </c>
      <c r="M56" s="37">
        <f>Parametros!F256</f>
        <v>0</v>
      </c>
      <c r="N56" s="38">
        <f>Parametros!G256</f>
        <v>0</v>
      </c>
      <c r="O56" s="36">
        <f t="shared" si="3"/>
        <v>0</v>
      </c>
      <c r="P56" s="39">
        <f t="shared" si="4"/>
        <v>0</v>
      </c>
      <c r="Q56" s="40"/>
      <c r="R56" s="37">
        <f t="shared" si="5"/>
        <v>0</v>
      </c>
      <c r="S56" s="41" t="e">
        <f t="shared" si="6"/>
        <v>#DIV/0!</v>
      </c>
      <c r="T56" s="42"/>
      <c r="U56" s="43">
        <f>Parametros!H256</f>
        <v>0</v>
      </c>
      <c r="V56" s="42"/>
      <c r="W56" s="37">
        <f>Parametros!I256</f>
        <v>0</v>
      </c>
      <c r="X56" s="38">
        <f>Parametros!J256</f>
        <v>0</v>
      </c>
      <c r="Y56" s="38">
        <f>Parametros!K256</f>
        <v>0</v>
      </c>
      <c r="Z56" s="38">
        <f>Parametros!L256</f>
        <v>0</v>
      </c>
      <c r="AA56" s="44">
        <f>Parametros!M256</f>
        <v>0</v>
      </c>
      <c r="AB56" s="261">
        <f t="shared" si="7"/>
        <v>0</v>
      </c>
      <c r="AC56" s="46"/>
      <c r="AD56" s="46"/>
    </row>
    <row r="57" spans="1:30" ht="15.75" customHeight="1">
      <c r="A57" s="28" t="str">
        <f t="shared" si="0"/>
        <v>0</v>
      </c>
      <c r="B57" s="47">
        <f t="shared" si="8"/>
        <v>48</v>
      </c>
      <c r="C57" s="30" t="e">
        <f>IF(ISBLANK(D57),,VLOOKUP(LEFT(D57,1),Parametros!$A$2:$B$12,2,FALSE))</f>
        <v>#N/A</v>
      </c>
      <c r="D57" s="32">
        <f>Parametros!B257</f>
        <v>0</v>
      </c>
      <c r="E57" s="33"/>
      <c r="F57" s="34"/>
      <c r="G57" s="48">
        <f>Parametros!C257</f>
        <v>0</v>
      </c>
      <c r="H57" s="35">
        <f>Parametros!D257</f>
        <v>0</v>
      </c>
      <c r="I57" s="36">
        <f>Parametros!E257</f>
        <v>0</v>
      </c>
      <c r="J57" s="37">
        <f t="shared" ref="J57:K57" si="55">H57-M57</f>
        <v>0</v>
      </c>
      <c r="K57" s="38">
        <f t="shared" si="55"/>
        <v>0</v>
      </c>
      <c r="L57" s="36">
        <f t="shared" si="2"/>
        <v>0</v>
      </c>
      <c r="M57" s="37">
        <f>Parametros!F257</f>
        <v>0</v>
      </c>
      <c r="N57" s="38">
        <f>Parametros!G257</f>
        <v>0</v>
      </c>
      <c r="O57" s="36">
        <f t="shared" si="3"/>
        <v>0</v>
      </c>
      <c r="P57" s="39">
        <f t="shared" si="4"/>
        <v>0</v>
      </c>
      <c r="Q57" s="40"/>
      <c r="R57" s="37">
        <f t="shared" si="5"/>
        <v>0</v>
      </c>
      <c r="S57" s="41" t="e">
        <f t="shared" si="6"/>
        <v>#DIV/0!</v>
      </c>
      <c r="T57" s="42"/>
      <c r="U57" s="43">
        <f>Parametros!H257</f>
        <v>0</v>
      </c>
      <c r="V57" s="42"/>
      <c r="W57" s="37">
        <f>Parametros!I257</f>
        <v>0</v>
      </c>
      <c r="X57" s="38">
        <f>Parametros!J257</f>
        <v>0</v>
      </c>
      <c r="Y57" s="38">
        <f>Parametros!K257</f>
        <v>0</v>
      </c>
      <c r="Z57" s="38">
        <f>Parametros!L257</f>
        <v>0</v>
      </c>
      <c r="AA57" s="44">
        <f>Parametros!M257</f>
        <v>0</v>
      </c>
      <c r="AB57" s="261">
        <f t="shared" si="7"/>
        <v>0</v>
      </c>
      <c r="AC57" s="46"/>
      <c r="AD57" s="46"/>
    </row>
    <row r="58" spans="1:30" ht="15.75" customHeight="1">
      <c r="A58" s="28" t="str">
        <f t="shared" si="0"/>
        <v>0</v>
      </c>
      <c r="B58" s="47">
        <f t="shared" si="8"/>
        <v>49</v>
      </c>
      <c r="C58" s="30" t="e">
        <f>IF(ISBLANK(D58),,VLOOKUP(LEFT(D58,1),Parametros!$A$2:$B$12,2,FALSE))</f>
        <v>#N/A</v>
      </c>
      <c r="D58" s="32">
        <f>Parametros!B258</f>
        <v>0</v>
      </c>
      <c r="E58" s="33"/>
      <c r="F58" s="34"/>
      <c r="G58" s="48">
        <f>Parametros!C258</f>
        <v>0</v>
      </c>
      <c r="H58" s="35">
        <f>Parametros!D258</f>
        <v>0</v>
      </c>
      <c r="I58" s="36">
        <f>Parametros!E258</f>
        <v>0</v>
      </c>
      <c r="J58" s="37">
        <f t="shared" ref="J58:K58" si="56">H58-M58</f>
        <v>0</v>
      </c>
      <c r="K58" s="38">
        <f t="shared" si="56"/>
        <v>0</v>
      </c>
      <c r="L58" s="36">
        <f t="shared" si="2"/>
        <v>0</v>
      </c>
      <c r="M58" s="37">
        <f>Parametros!F258</f>
        <v>0</v>
      </c>
      <c r="N58" s="38">
        <f>Parametros!G258</f>
        <v>0</v>
      </c>
      <c r="O58" s="36">
        <f t="shared" si="3"/>
        <v>0</v>
      </c>
      <c r="P58" s="39">
        <f t="shared" si="4"/>
        <v>0</v>
      </c>
      <c r="Q58" s="40"/>
      <c r="R58" s="37">
        <f t="shared" si="5"/>
        <v>0</v>
      </c>
      <c r="S58" s="41" t="e">
        <f t="shared" si="6"/>
        <v>#DIV/0!</v>
      </c>
      <c r="T58" s="42"/>
      <c r="U58" s="43">
        <f>Parametros!H258</f>
        <v>0</v>
      </c>
      <c r="V58" s="42"/>
      <c r="W58" s="37">
        <f>Parametros!I258</f>
        <v>0</v>
      </c>
      <c r="X58" s="38">
        <f>Parametros!J258</f>
        <v>0</v>
      </c>
      <c r="Y58" s="38">
        <f>Parametros!K258</f>
        <v>0</v>
      </c>
      <c r="Z58" s="38">
        <f>Parametros!L258</f>
        <v>0</v>
      </c>
      <c r="AA58" s="44">
        <f>Parametros!M258</f>
        <v>0</v>
      </c>
      <c r="AB58" s="261">
        <f t="shared" si="7"/>
        <v>0</v>
      </c>
      <c r="AC58" s="46"/>
      <c r="AD58" s="46"/>
    </row>
    <row r="59" spans="1:30" ht="15.75" customHeight="1">
      <c r="A59" s="28" t="str">
        <f t="shared" si="0"/>
        <v>0</v>
      </c>
      <c r="B59" s="47">
        <f t="shared" si="8"/>
        <v>50</v>
      </c>
      <c r="C59" s="30" t="e">
        <f>IF(ISBLANK(D59),,VLOOKUP(LEFT(D59,1),Parametros!$A$2:$B$12,2,FALSE))</f>
        <v>#N/A</v>
      </c>
      <c r="D59" s="32">
        <f>Parametros!B259</f>
        <v>0</v>
      </c>
      <c r="E59" s="33"/>
      <c r="F59" s="34"/>
      <c r="G59" s="48">
        <f>Parametros!C259</f>
        <v>0</v>
      </c>
      <c r="H59" s="35">
        <f>Parametros!D259</f>
        <v>0</v>
      </c>
      <c r="I59" s="36">
        <f>Parametros!E259</f>
        <v>0</v>
      </c>
      <c r="J59" s="37">
        <f t="shared" ref="J59:K59" si="57">H59-M59</f>
        <v>0</v>
      </c>
      <c r="K59" s="38">
        <f t="shared" si="57"/>
        <v>0</v>
      </c>
      <c r="L59" s="36">
        <f t="shared" si="2"/>
        <v>0</v>
      </c>
      <c r="M59" s="37">
        <f>Parametros!F259</f>
        <v>0</v>
      </c>
      <c r="N59" s="38">
        <f>Parametros!G259</f>
        <v>0</v>
      </c>
      <c r="O59" s="36">
        <f t="shared" si="3"/>
        <v>0</v>
      </c>
      <c r="P59" s="39">
        <f t="shared" si="4"/>
        <v>0</v>
      </c>
      <c r="Q59" s="40"/>
      <c r="R59" s="37">
        <f t="shared" si="5"/>
        <v>0</v>
      </c>
      <c r="S59" s="41" t="e">
        <f t="shared" si="6"/>
        <v>#DIV/0!</v>
      </c>
      <c r="T59" s="42"/>
      <c r="U59" s="43">
        <f>Parametros!H259</f>
        <v>0</v>
      </c>
      <c r="V59" s="42"/>
      <c r="W59" s="37">
        <f>Parametros!I259</f>
        <v>0</v>
      </c>
      <c r="X59" s="38">
        <f>Parametros!J259</f>
        <v>0</v>
      </c>
      <c r="Y59" s="38">
        <f>Parametros!K259</f>
        <v>0</v>
      </c>
      <c r="Z59" s="38">
        <f>Parametros!L259</f>
        <v>0</v>
      </c>
      <c r="AA59" s="44">
        <f>Parametros!M259</f>
        <v>0</v>
      </c>
      <c r="AB59" s="261">
        <f t="shared" si="7"/>
        <v>0</v>
      </c>
      <c r="AC59" s="46"/>
      <c r="AD59" s="46"/>
    </row>
    <row r="60" spans="1:30" ht="15.75" customHeight="1">
      <c r="A60" s="28" t="str">
        <f t="shared" si="0"/>
        <v>0</v>
      </c>
      <c r="B60" s="47">
        <f t="shared" si="8"/>
        <v>51</v>
      </c>
      <c r="C60" s="30" t="e">
        <f>IF(ISBLANK(D60),,VLOOKUP(LEFT(D60,1),Parametros!$A$2:$B$12,2,FALSE))</f>
        <v>#N/A</v>
      </c>
      <c r="D60" s="32">
        <f>Parametros!B260</f>
        <v>0</v>
      </c>
      <c r="E60" s="33"/>
      <c r="F60" s="34"/>
      <c r="G60" s="48">
        <f>Parametros!C260</f>
        <v>0</v>
      </c>
      <c r="H60" s="35">
        <f>Parametros!D260</f>
        <v>0</v>
      </c>
      <c r="I60" s="36">
        <f>Parametros!E260</f>
        <v>0</v>
      </c>
      <c r="J60" s="37">
        <f t="shared" ref="J60:K60" si="58">H60-M60</f>
        <v>0</v>
      </c>
      <c r="K60" s="38">
        <f t="shared" si="58"/>
        <v>0</v>
      </c>
      <c r="L60" s="36">
        <f t="shared" si="2"/>
        <v>0</v>
      </c>
      <c r="M60" s="37">
        <f>Parametros!F260</f>
        <v>0</v>
      </c>
      <c r="N60" s="38">
        <f>Parametros!G260</f>
        <v>0</v>
      </c>
      <c r="O60" s="36">
        <f t="shared" si="3"/>
        <v>0</v>
      </c>
      <c r="P60" s="39">
        <f t="shared" si="4"/>
        <v>0</v>
      </c>
      <c r="Q60" s="40"/>
      <c r="R60" s="37">
        <f t="shared" si="5"/>
        <v>0</v>
      </c>
      <c r="S60" s="41" t="e">
        <f t="shared" si="6"/>
        <v>#DIV/0!</v>
      </c>
      <c r="T60" s="42"/>
      <c r="U60" s="43">
        <f>Parametros!H260</f>
        <v>0</v>
      </c>
      <c r="V60" s="42"/>
      <c r="W60" s="37">
        <f>Parametros!I260</f>
        <v>0</v>
      </c>
      <c r="X60" s="38">
        <f>Parametros!J260</f>
        <v>0</v>
      </c>
      <c r="Y60" s="38">
        <f>Parametros!K260</f>
        <v>0</v>
      </c>
      <c r="Z60" s="38">
        <f>Parametros!L260</f>
        <v>0</v>
      </c>
      <c r="AA60" s="44">
        <f>Parametros!M260</f>
        <v>0</v>
      </c>
      <c r="AB60" s="261">
        <f t="shared" si="7"/>
        <v>0</v>
      </c>
      <c r="AC60" s="46"/>
      <c r="AD60" s="46"/>
    </row>
    <row r="61" spans="1:30" ht="15.75" customHeight="1">
      <c r="A61" s="28" t="str">
        <f t="shared" si="0"/>
        <v>0</v>
      </c>
      <c r="B61" s="47">
        <f t="shared" si="8"/>
        <v>52</v>
      </c>
      <c r="C61" s="30" t="e">
        <f>IF(ISBLANK(D61),,VLOOKUP(LEFT(D61,1),Parametros!$A$2:$B$12,2,FALSE))</f>
        <v>#N/A</v>
      </c>
      <c r="D61" s="32">
        <f>Parametros!B261</f>
        <v>0</v>
      </c>
      <c r="E61" s="33"/>
      <c r="F61" s="34"/>
      <c r="G61" s="48">
        <f>Parametros!C261</f>
        <v>0</v>
      </c>
      <c r="H61" s="35">
        <f>Parametros!D261</f>
        <v>0</v>
      </c>
      <c r="I61" s="36">
        <f>Parametros!E261</f>
        <v>0</v>
      </c>
      <c r="J61" s="37">
        <f t="shared" ref="J61:K61" si="59">H61-M61</f>
        <v>0</v>
      </c>
      <c r="K61" s="38">
        <f t="shared" si="59"/>
        <v>0</v>
      </c>
      <c r="L61" s="36">
        <f t="shared" si="2"/>
        <v>0</v>
      </c>
      <c r="M61" s="37">
        <f>Parametros!F261</f>
        <v>0</v>
      </c>
      <c r="N61" s="38">
        <f>Parametros!G261</f>
        <v>0</v>
      </c>
      <c r="O61" s="36">
        <f t="shared" si="3"/>
        <v>0</v>
      </c>
      <c r="P61" s="39">
        <f t="shared" si="4"/>
        <v>0</v>
      </c>
      <c r="Q61" s="40"/>
      <c r="R61" s="37">
        <f t="shared" si="5"/>
        <v>0</v>
      </c>
      <c r="S61" s="41" t="e">
        <f t="shared" si="6"/>
        <v>#DIV/0!</v>
      </c>
      <c r="T61" s="42"/>
      <c r="U61" s="43">
        <f>Parametros!H261</f>
        <v>0</v>
      </c>
      <c r="V61" s="42"/>
      <c r="W61" s="37">
        <f>Parametros!I261</f>
        <v>0</v>
      </c>
      <c r="X61" s="38">
        <f>Parametros!J261</f>
        <v>0</v>
      </c>
      <c r="Y61" s="38">
        <f>Parametros!K261</f>
        <v>0</v>
      </c>
      <c r="Z61" s="38">
        <f>Parametros!L261</f>
        <v>0</v>
      </c>
      <c r="AA61" s="44">
        <f>Parametros!M261</f>
        <v>0</v>
      </c>
      <c r="AB61" s="261">
        <f t="shared" si="7"/>
        <v>0</v>
      </c>
      <c r="AC61" s="46"/>
      <c r="AD61" s="46"/>
    </row>
    <row r="62" spans="1:30" ht="15.75" customHeight="1">
      <c r="A62" s="28" t="str">
        <f t="shared" si="0"/>
        <v>0</v>
      </c>
      <c r="B62" s="47">
        <f t="shared" si="8"/>
        <v>53</v>
      </c>
      <c r="C62" s="30" t="e">
        <f>IF(ISBLANK(D62),,VLOOKUP(LEFT(D62,1),Parametros!$A$2:$B$12,2,FALSE))</f>
        <v>#N/A</v>
      </c>
      <c r="D62" s="32">
        <f>Parametros!B262</f>
        <v>0</v>
      </c>
      <c r="E62" s="33"/>
      <c r="F62" s="34"/>
      <c r="G62" s="48">
        <f>Parametros!C262</f>
        <v>0</v>
      </c>
      <c r="H62" s="35">
        <f>Parametros!D262</f>
        <v>0</v>
      </c>
      <c r="I62" s="36">
        <f>Parametros!E262</f>
        <v>0</v>
      </c>
      <c r="J62" s="37">
        <f t="shared" ref="J62:K62" si="60">H62-M62</f>
        <v>0</v>
      </c>
      <c r="K62" s="38">
        <f t="shared" si="60"/>
        <v>0</v>
      </c>
      <c r="L62" s="36">
        <f t="shared" si="2"/>
        <v>0</v>
      </c>
      <c r="M62" s="37">
        <f>Parametros!F262</f>
        <v>0</v>
      </c>
      <c r="N62" s="38">
        <f>Parametros!G262</f>
        <v>0</v>
      </c>
      <c r="O62" s="36">
        <f t="shared" si="3"/>
        <v>0</v>
      </c>
      <c r="P62" s="39">
        <f t="shared" si="4"/>
        <v>0</v>
      </c>
      <c r="Q62" s="40"/>
      <c r="R62" s="37">
        <f t="shared" si="5"/>
        <v>0</v>
      </c>
      <c r="S62" s="41" t="e">
        <f t="shared" si="6"/>
        <v>#DIV/0!</v>
      </c>
      <c r="T62" s="42"/>
      <c r="U62" s="43">
        <f>Parametros!H262</f>
        <v>0</v>
      </c>
      <c r="V62" s="42"/>
      <c r="W62" s="37">
        <f>Parametros!I262</f>
        <v>0</v>
      </c>
      <c r="X62" s="38">
        <f>Parametros!J262</f>
        <v>0</v>
      </c>
      <c r="Y62" s="38">
        <f>Parametros!K262</f>
        <v>0</v>
      </c>
      <c r="Z62" s="38">
        <f>Parametros!L262</f>
        <v>0</v>
      </c>
      <c r="AA62" s="44">
        <f>Parametros!M262</f>
        <v>0</v>
      </c>
      <c r="AB62" s="261">
        <f t="shared" si="7"/>
        <v>0</v>
      </c>
      <c r="AC62" s="46"/>
      <c r="AD62" s="46"/>
    </row>
    <row r="63" spans="1:30" ht="15.75" customHeight="1">
      <c r="A63" s="28" t="str">
        <f t="shared" si="0"/>
        <v>0</v>
      </c>
      <c r="B63" s="47">
        <f t="shared" si="8"/>
        <v>54</v>
      </c>
      <c r="C63" s="30" t="e">
        <f>IF(ISBLANK(D63),,VLOOKUP(LEFT(D63,1),Parametros!$A$2:$B$12,2,FALSE))</f>
        <v>#N/A</v>
      </c>
      <c r="D63" s="32">
        <f>Parametros!B263</f>
        <v>0</v>
      </c>
      <c r="E63" s="33"/>
      <c r="F63" s="34"/>
      <c r="G63" s="48">
        <f>Parametros!C263</f>
        <v>0</v>
      </c>
      <c r="H63" s="35">
        <f>Parametros!D263</f>
        <v>0</v>
      </c>
      <c r="I63" s="36">
        <f>Parametros!E263</f>
        <v>0</v>
      </c>
      <c r="J63" s="37">
        <f t="shared" ref="J63:K63" si="61">H63-M63</f>
        <v>0</v>
      </c>
      <c r="K63" s="38">
        <f t="shared" si="61"/>
        <v>0</v>
      </c>
      <c r="L63" s="36">
        <f t="shared" si="2"/>
        <v>0</v>
      </c>
      <c r="M63" s="37">
        <f>Parametros!F263</f>
        <v>0</v>
      </c>
      <c r="N63" s="38">
        <f>Parametros!G263</f>
        <v>0</v>
      </c>
      <c r="O63" s="36">
        <f t="shared" si="3"/>
        <v>0</v>
      </c>
      <c r="P63" s="39">
        <f t="shared" si="4"/>
        <v>0</v>
      </c>
      <c r="Q63" s="40"/>
      <c r="R63" s="37">
        <f t="shared" si="5"/>
        <v>0</v>
      </c>
      <c r="S63" s="41" t="e">
        <f t="shared" si="6"/>
        <v>#DIV/0!</v>
      </c>
      <c r="T63" s="42"/>
      <c r="U63" s="43">
        <f>Parametros!H263</f>
        <v>0</v>
      </c>
      <c r="V63" s="42"/>
      <c r="W63" s="37">
        <f>Parametros!I263</f>
        <v>0</v>
      </c>
      <c r="X63" s="38">
        <f>Parametros!J263</f>
        <v>0</v>
      </c>
      <c r="Y63" s="38">
        <f>Parametros!K263</f>
        <v>0</v>
      </c>
      <c r="Z63" s="38">
        <f>Parametros!L263</f>
        <v>0</v>
      </c>
      <c r="AA63" s="44">
        <f>Parametros!M263</f>
        <v>0</v>
      </c>
      <c r="AB63" s="261">
        <f t="shared" si="7"/>
        <v>0</v>
      </c>
      <c r="AC63" s="46"/>
      <c r="AD63" s="46"/>
    </row>
    <row r="64" spans="1:30" ht="15.75" customHeight="1">
      <c r="A64" s="28" t="str">
        <f t="shared" si="0"/>
        <v>0</v>
      </c>
      <c r="B64" s="47">
        <f t="shared" si="8"/>
        <v>55</v>
      </c>
      <c r="C64" s="30" t="e">
        <f>IF(ISBLANK(D64),,VLOOKUP(LEFT(D64,1),Parametros!$A$2:$B$12,2,FALSE))</f>
        <v>#N/A</v>
      </c>
      <c r="D64" s="32">
        <f>Parametros!B264</f>
        <v>0</v>
      </c>
      <c r="E64" s="33"/>
      <c r="F64" s="34"/>
      <c r="G64" s="48">
        <f>Parametros!C264</f>
        <v>0</v>
      </c>
      <c r="H64" s="35">
        <f>Parametros!D264</f>
        <v>0</v>
      </c>
      <c r="I64" s="36">
        <f>Parametros!E264</f>
        <v>0</v>
      </c>
      <c r="J64" s="37">
        <f t="shared" ref="J64:K64" si="62">H64-M64</f>
        <v>0</v>
      </c>
      <c r="K64" s="38">
        <f t="shared" si="62"/>
        <v>0</v>
      </c>
      <c r="L64" s="36">
        <f t="shared" si="2"/>
        <v>0</v>
      </c>
      <c r="M64" s="37">
        <f>Parametros!F264</f>
        <v>0</v>
      </c>
      <c r="N64" s="38">
        <f>Parametros!G264</f>
        <v>0</v>
      </c>
      <c r="O64" s="36">
        <f t="shared" si="3"/>
        <v>0</v>
      </c>
      <c r="P64" s="39">
        <f t="shared" si="4"/>
        <v>0</v>
      </c>
      <c r="Q64" s="40"/>
      <c r="R64" s="37">
        <f t="shared" si="5"/>
        <v>0</v>
      </c>
      <c r="S64" s="41" t="e">
        <f t="shared" si="6"/>
        <v>#DIV/0!</v>
      </c>
      <c r="T64" s="42"/>
      <c r="U64" s="43">
        <f>Parametros!H264</f>
        <v>0</v>
      </c>
      <c r="V64" s="42"/>
      <c r="W64" s="37">
        <f>Parametros!I264</f>
        <v>0</v>
      </c>
      <c r="X64" s="38">
        <f>Parametros!J264</f>
        <v>0</v>
      </c>
      <c r="Y64" s="38">
        <f>Parametros!K264</f>
        <v>0</v>
      </c>
      <c r="Z64" s="38">
        <f>Parametros!L264</f>
        <v>0</v>
      </c>
      <c r="AA64" s="44">
        <f>Parametros!M264</f>
        <v>0</v>
      </c>
      <c r="AB64" s="261">
        <f t="shared" si="7"/>
        <v>0</v>
      </c>
      <c r="AC64" s="46"/>
      <c r="AD64" s="46"/>
    </row>
    <row r="65" spans="1:30" ht="15.75" customHeight="1">
      <c r="A65" s="28" t="str">
        <f t="shared" si="0"/>
        <v>0</v>
      </c>
      <c r="B65" s="47">
        <f t="shared" si="8"/>
        <v>56</v>
      </c>
      <c r="C65" s="30" t="e">
        <f>IF(ISBLANK(D65),,VLOOKUP(LEFT(D65,1),Parametros!$A$2:$B$12,2,FALSE))</f>
        <v>#N/A</v>
      </c>
      <c r="D65" s="32">
        <f>Parametros!B265</f>
        <v>0</v>
      </c>
      <c r="E65" s="33"/>
      <c r="F65" s="34"/>
      <c r="G65" s="48">
        <f>Parametros!C265</f>
        <v>0</v>
      </c>
      <c r="H65" s="35">
        <f>Parametros!D265</f>
        <v>0</v>
      </c>
      <c r="I65" s="36">
        <f>Parametros!E265</f>
        <v>0</v>
      </c>
      <c r="J65" s="37">
        <f t="shared" ref="J65:K65" si="63">H65-M65</f>
        <v>0</v>
      </c>
      <c r="K65" s="38">
        <f t="shared" si="63"/>
        <v>0</v>
      </c>
      <c r="L65" s="36">
        <f t="shared" si="2"/>
        <v>0</v>
      </c>
      <c r="M65" s="37">
        <f>Parametros!F265</f>
        <v>0</v>
      </c>
      <c r="N65" s="38">
        <f>Parametros!G265</f>
        <v>0</v>
      </c>
      <c r="O65" s="36">
        <f t="shared" si="3"/>
        <v>0</v>
      </c>
      <c r="P65" s="39">
        <f t="shared" si="4"/>
        <v>0</v>
      </c>
      <c r="Q65" s="40"/>
      <c r="R65" s="37">
        <f t="shared" si="5"/>
        <v>0</v>
      </c>
      <c r="S65" s="41" t="e">
        <f t="shared" si="6"/>
        <v>#DIV/0!</v>
      </c>
      <c r="T65" s="42"/>
      <c r="U65" s="43">
        <f>Parametros!H265</f>
        <v>0</v>
      </c>
      <c r="V65" s="42"/>
      <c r="W65" s="37">
        <f>Parametros!I265</f>
        <v>0</v>
      </c>
      <c r="X65" s="38">
        <f>Parametros!J265</f>
        <v>0</v>
      </c>
      <c r="Y65" s="38">
        <f>Parametros!K265</f>
        <v>0</v>
      </c>
      <c r="Z65" s="38">
        <f>Parametros!L265</f>
        <v>0</v>
      </c>
      <c r="AA65" s="44">
        <f>Parametros!M265</f>
        <v>0</v>
      </c>
      <c r="AB65" s="261">
        <f t="shared" si="7"/>
        <v>0</v>
      </c>
      <c r="AC65" s="46"/>
      <c r="AD65" s="46"/>
    </row>
    <row r="66" spans="1:30" ht="15.75" customHeight="1">
      <c r="A66" s="28" t="str">
        <f t="shared" si="0"/>
        <v>0</v>
      </c>
      <c r="B66" s="47">
        <f t="shared" si="8"/>
        <v>57</v>
      </c>
      <c r="C66" s="30" t="e">
        <f>IF(ISBLANK(D66),,VLOOKUP(LEFT(D66,1),Parametros!$A$2:$B$12,2,FALSE))</f>
        <v>#N/A</v>
      </c>
      <c r="D66" s="32">
        <f>Parametros!B266</f>
        <v>0</v>
      </c>
      <c r="E66" s="33"/>
      <c r="F66" s="34"/>
      <c r="G66" s="48">
        <f>Parametros!C266</f>
        <v>0</v>
      </c>
      <c r="H66" s="35">
        <f>Parametros!D266</f>
        <v>0</v>
      </c>
      <c r="I66" s="36">
        <f>Parametros!E266</f>
        <v>0</v>
      </c>
      <c r="J66" s="37">
        <f t="shared" ref="J66:K66" si="64">H66-M66</f>
        <v>0</v>
      </c>
      <c r="K66" s="38">
        <f t="shared" si="64"/>
        <v>0</v>
      </c>
      <c r="L66" s="36">
        <f t="shared" si="2"/>
        <v>0</v>
      </c>
      <c r="M66" s="37">
        <f>Parametros!F266</f>
        <v>0</v>
      </c>
      <c r="N66" s="38">
        <f>Parametros!G266</f>
        <v>0</v>
      </c>
      <c r="O66" s="36">
        <f t="shared" si="3"/>
        <v>0</v>
      </c>
      <c r="P66" s="39">
        <f t="shared" si="4"/>
        <v>0</v>
      </c>
      <c r="Q66" s="40"/>
      <c r="R66" s="37">
        <f t="shared" si="5"/>
        <v>0</v>
      </c>
      <c r="S66" s="41" t="e">
        <f t="shared" si="6"/>
        <v>#DIV/0!</v>
      </c>
      <c r="T66" s="42"/>
      <c r="U66" s="43">
        <f>Parametros!H266</f>
        <v>0</v>
      </c>
      <c r="V66" s="42"/>
      <c r="W66" s="37">
        <f>Parametros!I266</f>
        <v>0</v>
      </c>
      <c r="X66" s="38">
        <f>Parametros!J266</f>
        <v>0</v>
      </c>
      <c r="Y66" s="38">
        <f>Parametros!K266</f>
        <v>0</v>
      </c>
      <c r="Z66" s="38">
        <f>Parametros!L266</f>
        <v>0</v>
      </c>
      <c r="AA66" s="44">
        <f>Parametros!M266</f>
        <v>0</v>
      </c>
      <c r="AB66" s="261">
        <f t="shared" si="7"/>
        <v>0</v>
      </c>
      <c r="AC66" s="46"/>
      <c r="AD66" s="46"/>
    </row>
    <row r="67" spans="1:30" ht="15.75" customHeight="1">
      <c r="A67" s="28" t="str">
        <f t="shared" si="0"/>
        <v>0</v>
      </c>
      <c r="B67" s="47">
        <f t="shared" si="8"/>
        <v>58</v>
      </c>
      <c r="C67" s="30" t="e">
        <f>IF(ISBLANK(D67),,VLOOKUP(LEFT(D67,1),Parametros!$A$2:$B$12,2,FALSE))</f>
        <v>#N/A</v>
      </c>
      <c r="D67" s="32">
        <f>Parametros!B267</f>
        <v>0</v>
      </c>
      <c r="E67" s="33"/>
      <c r="F67" s="34"/>
      <c r="G67" s="48">
        <f>Parametros!C267</f>
        <v>0</v>
      </c>
      <c r="H67" s="35">
        <f>Parametros!D267</f>
        <v>0</v>
      </c>
      <c r="I67" s="36">
        <f>Parametros!E267</f>
        <v>0</v>
      </c>
      <c r="J67" s="37">
        <f t="shared" ref="J67:K67" si="65">H67-M67</f>
        <v>0</v>
      </c>
      <c r="K67" s="38">
        <f t="shared" si="65"/>
        <v>0</v>
      </c>
      <c r="L67" s="36">
        <f t="shared" si="2"/>
        <v>0</v>
      </c>
      <c r="M67" s="37">
        <f>Parametros!F267</f>
        <v>0</v>
      </c>
      <c r="N67" s="38">
        <f>Parametros!G267</f>
        <v>0</v>
      </c>
      <c r="O67" s="36">
        <f t="shared" si="3"/>
        <v>0</v>
      </c>
      <c r="P67" s="39">
        <f t="shared" si="4"/>
        <v>0</v>
      </c>
      <c r="Q67" s="40"/>
      <c r="R67" s="37">
        <f t="shared" si="5"/>
        <v>0</v>
      </c>
      <c r="S67" s="41" t="e">
        <f t="shared" si="6"/>
        <v>#DIV/0!</v>
      </c>
      <c r="T67" s="42"/>
      <c r="U67" s="43">
        <f>Parametros!H267</f>
        <v>0</v>
      </c>
      <c r="V67" s="42"/>
      <c r="W67" s="37">
        <f>Parametros!I267</f>
        <v>0</v>
      </c>
      <c r="X67" s="38">
        <f>Parametros!J267</f>
        <v>0</v>
      </c>
      <c r="Y67" s="38">
        <f>Parametros!K267</f>
        <v>0</v>
      </c>
      <c r="Z67" s="38">
        <f>Parametros!L267</f>
        <v>0</v>
      </c>
      <c r="AA67" s="44">
        <f>Parametros!M267</f>
        <v>0</v>
      </c>
      <c r="AB67" s="261">
        <f t="shared" si="7"/>
        <v>0</v>
      </c>
      <c r="AC67" s="46"/>
      <c r="AD67" s="46"/>
    </row>
    <row r="68" spans="1:30" ht="15.75" customHeight="1">
      <c r="A68" s="28" t="str">
        <f t="shared" si="0"/>
        <v>0</v>
      </c>
      <c r="B68" s="47">
        <f t="shared" si="8"/>
        <v>59</v>
      </c>
      <c r="C68" s="30" t="e">
        <f>IF(ISBLANK(D68),,VLOOKUP(LEFT(D68,1),Parametros!$A$2:$B$12,2,FALSE))</f>
        <v>#N/A</v>
      </c>
      <c r="D68" s="32">
        <f>Parametros!B268</f>
        <v>0</v>
      </c>
      <c r="E68" s="33"/>
      <c r="F68" s="34"/>
      <c r="G68" s="48">
        <f>Parametros!C268</f>
        <v>0</v>
      </c>
      <c r="H68" s="35">
        <f>Parametros!D268</f>
        <v>0</v>
      </c>
      <c r="I68" s="36">
        <f>Parametros!E268</f>
        <v>0</v>
      </c>
      <c r="J68" s="37">
        <f t="shared" ref="J68:K68" si="66">H68-M68</f>
        <v>0</v>
      </c>
      <c r="K68" s="38">
        <f t="shared" si="66"/>
        <v>0</v>
      </c>
      <c r="L68" s="36">
        <f t="shared" si="2"/>
        <v>0</v>
      </c>
      <c r="M68" s="37">
        <f>Parametros!F268</f>
        <v>0</v>
      </c>
      <c r="N68" s="38">
        <f>Parametros!G268</f>
        <v>0</v>
      </c>
      <c r="O68" s="36">
        <f t="shared" si="3"/>
        <v>0</v>
      </c>
      <c r="P68" s="39">
        <f t="shared" si="4"/>
        <v>0</v>
      </c>
      <c r="Q68" s="40"/>
      <c r="R68" s="37">
        <f t="shared" si="5"/>
        <v>0</v>
      </c>
      <c r="S68" s="41" t="e">
        <f t="shared" si="6"/>
        <v>#DIV/0!</v>
      </c>
      <c r="T68" s="42"/>
      <c r="U68" s="43">
        <f>Parametros!H268</f>
        <v>0</v>
      </c>
      <c r="V68" s="42"/>
      <c r="W68" s="37">
        <f>Parametros!I268</f>
        <v>0</v>
      </c>
      <c r="X68" s="38">
        <f>Parametros!J268</f>
        <v>0</v>
      </c>
      <c r="Y68" s="38">
        <f>Parametros!K268</f>
        <v>0</v>
      </c>
      <c r="Z68" s="38">
        <f>Parametros!L268</f>
        <v>0</v>
      </c>
      <c r="AA68" s="44">
        <f>Parametros!M268</f>
        <v>0</v>
      </c>
      <c r="AB68" s="261">
        <f t="shared" si="7"/>
        <v>0</v>
      </c>
      <c r="AC68" s="46"/>
      <c r="AD68" s="46"/>
    </row>
    <row r="69" spans="1:30" ht="15.75" customHeight="1">
      <c r="A69" s="28" t="str">
        <f t="shared" si="0"/>
        <v>0</v>
      </c>
      <c r="B69" s="47">
        <f t="shared" si="8"/>
        <v>60</v>
      </c>
      <c r="C69" s="30" t="e">
        <f>IF(ISBLANK(D69),,VLOOKUP(LEFT(D69,1),Parametros!$A$2:$B$12,2,FALSE))</f>
        <v>#N/A</v>
      </c>
      <c r="D69" s="32">
        <f>Parametros!B269</f>
        <v>0</v>
      </c>
      <c r="E69" s="33"/>
      <c r="F69" s="34"/>
      <c r="G69" s="48">
        <f>Parametros!C269</f>
        <v>0</v>
      </c>
      <c r="H69" s="35">
        <f>Parametros!D269</f>
        <v>0</v>
      </c>
      <c r="I69" s="36">
        <f>Parametros!E269</f>
        <v>0</v>
      </c>
      <c r="J69" s="37">
        <f t="shared" ref="J69:K69" si="67">H69-M69</f>
        <v>0</v>
      </c>
      <c r="K69" s="38">
        <f t="shared" si="67"/>
        <v>0</v>
      </c>
      <c r="L69" s="36">
        <f t="shared" si="2"/>
        <v>0</v>
      </c>
      <c r="M69" s="37">
        <f>Parametros!F269</f>
        <v>0</v>
      </c>
      <c r="N69" s="38">
        <f>Parametros!G269</f>
        <v>0</v>
      </c>
      <c r="O69" s="36">
        <f t="shared" si="3"/>
        <v>0</v>
      </c>
      <c r="P69" s="39">
        <f t="shared" si="4"/>
        <v>0</v>
      </c>
      <c r="Q69" s="40"/>
      <c r="R69" s="37">
        <f t="shared" si="5"/>
        <v>0</v>
      </c>
      <c r="S69" s="41" t="e">
        <f t="shared" si="6"/>
        <v>#DIV/0!</v>
      </c>
      <c r="T69" s="42"/>
      <c r="U69" s="43">
        <f>Parametros!H269</f>
        <v>0</v>
      </c>
      <c r="V69" s="42"/>
      <c r="W69" s="37">
        <f>Parametros!I269</f>
        <v>0</v>
      </c>
      <c r="X69" s="38">
        <f>Parametros!J269</f>
        <v>0</v>
      </c>
      <c r="Y69" s="38">
        <f>Parametros!K269</f>
        <v>0</v>
      </c>
      <c r="Z69" s="38">
        <f>Parametros!L269</f>
        <v>0</v>
      </c>
      <c r="AA69" s="44">
        <f>Parametros!M269</f>
        <v>0</v>
      </c>
      <c r="AB69" s="261">
        <f t="shared" si="7"/>
        <v>0</v>
      </c>
      <c r="AC69" s="46"/>
      <c r="AD69" s="46"/>
    </row>
    <row r="70" spans="1:30" ht="15.75" customHeight="1">
      <c r="A70" s="28" t="str">
        <f t="shared" si="0"/>
        <v>0</v>
      </c>
      <c r="B70" s="47">
        <f t="shared" si="8"/>
        <v>61</v>
      </c>
      <c r="C70" s="30" t="e">
        <f>IF(ISBLANK(D70),,VLOOKUP(LEFT(D70,1),Parametros!$A$2:$B$12,2,FALSE))</f>
        <v>#N/A</v>
      </c>
      <c r="D70" s="32">
        <f>Parametros!B270</f>
        <v>0</v>
      </c>
      <c r="E70" s="33"/>
      <c r="F70" s="34"/>
      <c r="G70" s="48">
        <f>Parametros!C270</f>
        <v>0</v>
      </c>
      <c r="H70" s="35">
        <f>Parametros!D270</f>
        <v>0</v>
      </c>
      <c r="I70" s="36">
        <f>Parametros!E270</f>
        <v>0</v>
      </c>
      <c r="J70" s="37">
        <f t="shared" ref="J70:K70" si="68">H70-M70</f>
        <v>0</v>
      </c>
      <c r="K70" s="38">
        <f t="shared" si="68"/>
        <v>0</v>
      </c>
      <c r="L70" s="36">
        <f t="shared" si="2"/>
        <v>0</v>
      </c>
      <c r="M70" s="37">
        <f>Parametros!F270</f>
        <v>0</v>
      </c>
      <c r="N70" s="38">
        <f>Parametros!G270</f>
        <v>0</v>
      </c>
      <c r="O70" s="36">
        <f t="shared" si="3"/>
        <v>0</v>
      </c>
      <c r="P70" s="39">
        <f t="shared" si="4"/>
        <v>0</v>
      </c>
      <c r="Q70" s="40"/>
      <c r="R70" s="37">
        <f t="shared" si="5"/>
        <v>0</v>
      </c>
      <c r="S70" s="41" t="e">
        <f t="shared" si="6"/>
        <v>#DIV/0!</v>
      </c>
      <c r="T70" s="42"/>
      <c r="U70" s="43">
        <f>Parametros!H270</f>
        <v>0</v>
      </c>
      <c r="V70" s="42"/>
      <c r="W70" s="37">
        <f>Parametros!I270</f>
        <v>0</v>
      </c>
      <c r="X70" s="38">
        <f>Parametros!J270</f>
        <v>0</v>
      </c>
      <c r="Y70" s="38">
        <f>Parametros!K270</f>
        <v>0</v>
      </c>
      <c r="Z70" s="38">
        <f>Parametros!L270</f>
        <v>0</v>
      </c>
      <c r="AA70" s="44">
        <f>Parametros!M270</f>
        <v>0</v>
      </c>
      <c r="AB70" s="261">
        <f t="shared" si="7"/>
        <v>0</v>
      </c>
      <c r="AC70" s="46"/>
      <c r="AD70" s="46"/>
    </row>
    <row r="71" spans="1:30" ht="15.75" customHeight="1">
      <c r="A71" s="28" t="str">
        <f t="shared" si="0"/>
        <v>0</v>
      </c>
      <c r="B71" s="47">
        <f t="shared" si="8"/>
        <v>62</v>
      </c>
      <c r="C71" s="30" t="e">
        <f>IF(ISBLANK(D71),,VLOOKUP(LEFT(D71,1),Parametros!$A$2:$B$12,2,FALSE))</f>
        <v>#N/A</v>
      </c>
      <c r="D71" s="32">
        <f>Parametros!B271</f>
        <v>0</v>
      </c>
      <c r="E71" s="33"/>
      <c r="F71" s="34"/>
      <c r="G71" s="48">
        <f>Parametros!C271</f>
        <v>0</v>
      </c>
      <c r="H71" s="35">
        <f>Parametros!D271</f>
        <v>0</v>
      </c>
      <c r="I71" s="36">
        <f>Parametros!E271</f>
        <v>0</v>
      </c>
      <c r="J71" s="37">
        <f t="shared" ref="J71:K71" si="69">H71-M71</f>
        <v>0</v>
      </c>
      <c r="K71" s="38">
        <f t="shared" si="69"/>
        <v>0</v>
      </c>
      <c r="L71" s="36">
        <f t="shared" si="2"/>
        <v>0</v>
      </c>
      <c r="M71" s="37">
        <f>Parametros!F271</f>
        <v>0</v>
      </c>
      <c r="N71" s="38">
        <f>Parametros!G271</f>
        <v>0</v>
      </c>
      <c r="O71" s="36">
        <f t="shared" si="3"/>
        <v>0</v>
      </c>
      <c r="P71" s="39">
        <f t="shared" si="4"/>
        <v>0</v>
      </c>
      <c r="Q71" s="40"/>
      <c r="R71" s="37">
        <f t="shared" si="5"/>
        <v>0</v>
      </c>
      <c r="S71" s="41" t="e">
        <f t="shared" si="6"/>
        <v>#DIV/0!</v>
      </c>
      <c r="T71" s="42"/>
      <c r="U71" s="43">
        <f>Parametros!H271</f>
        <v>0</v>
      </c>
      <c r="V71" s="42"/>
      <c r="W71" s="37">
        <f>Parametros!I271</f>
        <v>0</v>
      </c>
      <c r="X71" s="38">
        <f>Parametros!J271</f>
        <v>0</v>
      </c>
      <c r="Y71" s="38">
        <f>Parametros!K271</f>
        <v>0</v>
      </c>
      <c r="Z71" s="38">
        <f>Parametros!L271</f>
        <v>0</v>
      </c>
      <c r="AA71" s="44">
        <f>Parametros!M271</f>
        <v>0</v>
      </c>
      <c r="AB71" s="261">
        <f t="shared" si="7"/>
        <v>0</v>
      </c>
      <c r="AC71" s="46"/>
      <c r="AD71" s="46"/>
    </row>
    <row r="72" spans="1:30" ht="15.75" customHeight="1">
      <c r="A72" s="28" t="str">
        <f t="shared" si="0"/>
        <v>0</v>
      </c>
      <c r="B72" s="47">
        <f t="shared" si="8"/>
        <v>63</v>
      </c>
      <c r="C72" s="30" t="e">
        <f>IF(ISBLANK(D72),,VLOOKUP(LEFT(D72,1),Parametros!$A$2:$B$12,2,FALSE))</f>
        <v>#N/A</v>
      </c>
      <c r="D72" s="32">
        <f>Parametros!B272</f>
        <v>0</v>
      </c>
      <c r="E72" s="33"/>
      <c r="F72" s="34"/>
      <c r="G72" s="48">
        <f>Parametros!C272</f>
        <v>0</v>
      </c>
      <c r="H72" s="35">
        <f>Parametros!D272</f>
        <v>0</v>
      </c>
      <c r="I72" s="36">
        <f>Parametros!E272</f>
        <v>0</v>
      </c>
      <c r="J72" s="37">
        <f t="shared" ref="J72:K72" si="70">H72-M72</f>
        <v>0</v>
      </c>
      <c r="K72" s="38">
        <f t="shared" si="70"/>
        <v>0</v>
      </c>
      <c r="L72" s="36">
        <f t="shared" si="2"/>
        <v>0</v>
      </c>
      <c r="M72" s="37">
        <f>Parametros!F272</f>
        <v>0</v>
      </c>
      <c r="N72" s="38">
        <f>Parametros!G272</f>
        <v>0</v>
      </c>
      <c r="O72" s="36">
        <f t="shared" si="3"/>
        <v>0</v>
      </c>
      <c r="P72" s="39">
        <f t="shared" si="4"/>
        <v>0</v>
      </c>
      <c r="Q72" s="40"/>
      <c r="R72" s="37">
        <f t="shared" si="5"/>
        <v>0</v>
      </c>
      <c r="S72" s="41" t="e">
        <f t="shared" si="6"/>
        <v>#DIV/0!</v>
      </c>
      <c r="T72" s="42"/>
      <c r="U72" s="43">
        <f>Parametros!H272</f>
        <v>0</v>
      </c>
      <c r="V72" s="42"/>
      <c r="W72" s="37">
        <f>Parametros!I272</f>
        <v>0</v>
      </c>
      <c r="X72" s="38">
        <f>Parametros!J272</f>
        <v>0</v>
      </c>
      <c r="Y72" s="38">
        <f>Parametros!K272</f>
        <v>0</v>
      </c>
      <c r="Z72" s="38">
        <f>Parametros!L272</f>
        <v>0</v>
      </c>
      <c r="AA72" s="44">
        <f>Parametros!M272</f>
        <v>0</v>
      </c>
      <c r="AB72" s="261">
        <f t="shared" si="7"/>
        <v>0</v>
      </c>
      <c r="AC72" s="46"/>
      <c r="AD72" s="46"/>
    </row>
    <row r="73" spans="1:30" ht="15.75" customHeight="1">
      <c r="A73" s="28" t="str">
        <f t="shared" si="0"/>
        <v>0</v>
      </c>
      <c r="B73" s="47">
        <f t="shared" si="8"/>
        <v>64</v>
      </c>
      <c r="C73" s="30" t="e">
        <f>IF(ISBLANK(D73),,VLOOKUP(LEFT(D73,1),Parametros!$A$2:$B$12,2,FALSE))</f>
        <v>#N/A</v>
      </c>
      <c r="D73" s="32">
        <f>Parametros!B273</f>
        <v>0</v>
      </c>
      <c r="E73" s="33"/>
      <c r="F73" s="34"/>
      <c r="G73" s="48">
        <f>Parametros!C273</f>
        <v>0</v>
      </c>
      <c r="H73" s="35">
        <f>Parametros!D273</f>
        <v>0</v>
      </c>
      <c r="I73" s="36">
        <f>Parametros!E273</f>
        <v>0</v>
      </c>
      <c r="J73" s="37">
        <f t="shared" ref="J73:K73" si="71">H73-M73</f>
        <v>0</v>
      </c>
      <c r="K73" s="38">
        <f t="shared" si="71"/>
        <v>0</v>
      </c>
      <c r="L73" s="36">
        <f t="shared" si="2"/>
        <v>0</v>
      </c>
      <c r="M73" s="37">
        <f>Parametros!F273</f>
        <v>0</v>
      </c>
      <c r="N73" s="38">
        <f>Parametros!G273</f>
        <v>0</v>
      </c>
      <c r="O73" s="36">
        <f t="shared" si="3"/>
        <v>0</v>
      </c>
      <c r="P73" s="39">
        <f t="shared" si="4"/>
        <v>0</v>
      </c>
      <c r="Q73" s="40"/>
      <c r="R73" s="37">
        <f t="shared" si="5"/>
        <v>0</v>
      </c>
      <c r="S73" s="41" t="e">
        <f t="shared" si="6"/>
        <v>#DIV/0!</v>
      </c>
      <c r="T73" s="42"/>
      <c r="U73" s="43">
        <f>Parametros!H273</f>
        <v>0</v>
      </c>
      <c r="V73" s="42"/>
      <c r="W73" s="37">
        <f>Parametros!I273</f>
        <v>0</v>
      </c>
      <c r="X73" s="38">
        <f>Parametros!J273</f>
        <v>0</v>
      </c>
      <c r="Y73" s="38">
        <f>Parametros!K273</f>
        <v>0</v>
      </c>
      <c r="Z73" s="38">
        <f>Parametros!L273</f>
        <v>0</v>
      </c>
      <c r="AA73" s="44">
        <f>Parametros!M273</f>
        <v>0</v>
      </c>
      <c r="AB73" s="261">
        <f t="shared" si="7"/>
        <v>0</v>
      </c>
      <c r="AC73" s="46"/>
      <c r="AD73" s="46"/>
    </row>
    <row r="74" spans="1:30" ht="15.75" customHeight="1">
      <c r="A74" s="28" t="str">
        <f t="shared" si="0"/>
        <v>0</v>
      </c>
      <c r="B74" s="47">
        <f t="shared" si="8"/>
        <v>65</v>
      </c>
      <c r="C74" s="30" t="e">
        <f>IF(ISBLANK(D74),,VLOOKUP(LEFT(D74,1),Parametros!$A$2:$B$12,2,FALSE))</f>
        <v>#N/A</v>
      </c>
      <c r="D74" s="32">
        <f>Parametros!B274</f>
        <v>0</v>
      </c>
      <c r="E74" s="33"/>
      <c r="F74" s="34"/>
      <c r="G74" s="48">
        <f>Parametros!C274</f>
        <v>0</v>
      </c>
      <c r="H74" s="35">
        <f>Parametros!D274</f>
        <v>0</v>
      </c>
      <c r="I74" s="36">
        <f>Parametros!E274</f>
        <v>0</v>
      </c>
      <c r="J74" s="37">
        <f t="shared" ref="J74:K74" si="72">H74-M74</f>
        <v>0</v>
      </c>
      <c r="K74" s="38">
        <f t="shared" si="72"/>
        <v>0</v>
      </c>
      <c r="L74" s="36">
        <f t="shared" si="2"/>
        <v>0</v>
      </c>
      <c r="M74" s="37">
        <f>Parametros!F274</f>
        <v>0</v>
      </c>
      <c r="N74" s="38">
        <f>Parametros!G274</f>
        <v>0</v>
      </c>
      <c r="O74" s="36">
        <f t="shared" si="3"/>
        <v>0</v>
      </c>
      <c r="P74" s="39">
        <f t="shared" si="4"/>
        <v>0</v>
      </c>
      <c r="Q74" s="40"/>
      <c r="R74" s="37">
        <f t="shared" si="5"/>
        <v>0</v>
      </c>
      <c r="S74" s="41" t="e">
        <f t="shared" si="6"/>
        <v>#DIV/0!</v>
      </c>
      <c r="T74" s="42"/>
      <c r="U74" s="43">
        <f>Parametros!H274</f>
        <v>0</v>
      </c>
      <c r="V74" s="42"/>
      <c r="W74" s="37">
        <f>Parametros!I274</f>
        <v>0</v>
      </c>
      <c r="X74" s="38">
        <f>Parametros!J274</f>
        <v>0</v>
      </c>
      <c r="Y74" s="38">
        <f>Parametros!K274</f>
        <v>0</v>
      </c>
      <c r="Z74" s="38">
        <f>Parametros!L274</f>
        <v>0</v>
      </c>
      <c r="AA74" s="44">
        <f>Parametros!M274</f>
        <v>0</v>
      </c>
      <c r="AB74" s="261">
        <f t="shared" si="7"/>
        <v>0</v>
      </c>
      <c r="AC74" s="46"/>
      <c r="AD74" s="46"/>
    </row>
    <row r="75" spans="1:30" ht="15.75" customHeight="1">
      <c r="A75" s="28" t="str">
        <f t="shared" si="0"/>
        <v>0</v>
      </c>
      <c r="B75" s="47">
        <f t="shared" si="8"/>
        <v>66</v>
      </c>
      <c r="C75" s="30" t="e">
        <f>IF(ISBLANK(D75),,VLOOKUP(LEFT(D75,1),Parametros!$A$2:$B$12,2,FALSE))</f>
        <v>#N/A</v>
      </c>
      <c r="D75" s="32">
        <f>Parametros!B275</f>
        <v>0</v>
      </c>
      <c r="E75" s="33"/>
      <c r="F75" s="34"/>
      <c r="G75" s="48">
        <f>Parametros!C275</f>
        <v>0</v>
      </c>
      <c r="H75" s="35">
        <f>Parametros!D275</f>
        <v>0</v>
      </c>
      <c r="I75" s="36">
        <f>Parametros!E275</f>
        <v>0</v>
      </c>
      <c r="J75" s="37">
        <f t="shared" ref="J75:K75" si="73">H75-M75</f>
        <v>0</v>
      </c>
      <c r="K75" s="38">
        <f t="shared" si="73"/>
        <v>0</v>
      </c>
      <c r="L75" s="36">
        <f t="shared" si="2"/>
        <v>0</v>
      </c>
      <c r="M75" s="37">
        <f>Parametros!F275</f>
        <v>0</v>
      </c>
      <c r="N75" s="38">
        <f>Parametros!G275</f>
        <v>0</v>
      </c>
      <c r="O75" s="36">
        <f t="shared" si="3"/>
        <v>0</v>
      </c>
      <c r="P75" s="39">
        <f t="shared" si="4"/>
        <v>0</v>
      </c>
      <c r="Q75" s="40"/>
      <c r="R75" s="37">
        <f t="shared" si="5"/>
        <v>0</v>
      </c>
      <c r="S75" s="41" t="e">
        <f t="shared" si="6"/>
        <v>#DIV/0!</v>
      </c>
      <c r="T75" s="42"/>
      <c r="U75" s="43">
        <f>Parametros!H275</f>
        <v>0</v>
      </c>
      <c r="V75" s="42"/>
      <c r="W75" s="37">
        <f>Parametros!I275</f>
        <v>0</v>
      </c>
      <c r="X75" s="38">
        <f>Parametros!J275</f>
        <v>0</v>
      </c>
      <c r="Y75" s="38">
        <f>Parametros!K275</f>
        <v>0</v>
      </c>
      <c r="Z75" s="38">
        <f>Parametros!L275</f>
        <v>0</v>
      </c>
      <c r="AA75" s="44">
        <f>Parametros!M275</f>
        <v>0</v>
      </c>
      <c r="AB75" s="261">
        <f t="shared" si="7"/>
        <v>0</v>
      </c>
      <c r="AC75" s="46"/>
      <c r="AD75" s="46"/>
    </row>
    <row r="76" spans="1:30" ht="15.75" customHeight="1">
      <c r="A76" s="28" t="str">
        <f t="shared" si="0"/>
        <v>0</v>
      </c>
      <c r="B76" s="47">
        <f t="shared" si="8"/>
        <v>67</v>
      </c>
      <c r="C76" s="30" t="e">
        <f>IF(ISBLANK(D76),,VLOOKUP(LEFT(D76,1),Parametros!$A$2:$B$12,2,FALSE))</f>
        <v>#N/A</v>
      </c>
      <c r="D76" s="32">
        <f>Parametros!B276</f>
        <v>0</v>
      </c>
      <c r="E76" s="33"/>
      <c r="F76" s="34"/>
      <c r="G76" s="48">
        <f>Parametros!C276</f>
        <v>0</v>
      </c>
      <c r="H76" s="35">
        <f>Parametros!D276</f>
        <v>0</v>
      </c>
      <c r="I76" s="36">
        <f>Parametros!E276</f>
        <v>0</v>
      </c>
      <c r="J76" s="37">
        <f t="shared" ref="J76:K76" si="74">H76-M76</f>
        <v>0</v>
      </c>
      <c r="K76" s="38">
        <f t="shared" si="74"/>
        <v>0</v>
      </c>
      <c r="L76" s="36">
        <f t="shared" si="2"/>
        <v>0</v>
      </c>
      <c r="M76" s="37">
        <f>Parametros!F276</f>
        <v>0</v>
      </c>
      <c r="N76" s="38">
        <f>Parametros!G276</f>
        <v>0</v>
      </c>
      <c r="O76" s="36">
        <f t="shared" si="3"/>
        <v>0</v>
      </c>
      <c r="P76" s="39">
        <f t="shared" si="4"/>
        <v>0</v>
      </c>
      <c r="Q76" s="40"/>
      <c r="R76" s="37">
        <f t="shared" si="5"/>
        <v>0</v>
      </c>
      <c r="S76" s="41" t="e">
        <f t="shared" si="6"/>
        <v>#DIV/0!</v>
      </c>
      <c r="T76" s="42"/>
      <c r="U76" s="43">
        <f>Parametros!H276</f>
        <v>0</v>
      </c>
      <c r="V76" s="42"/>
      <c r="W76" s="37">
        <f>Parametros!I276</f>
        <v>0</v>
      </c>
      <c r="X76" s="38">
        <f>Parametros!J276</f>
        <v>0</v>
      </c>
      <c r="Y76" s="38">
        <f>Parametros!K276</f>
        <v>0</v>
      </c>
      <c r="Z76" s="38">
        <f>Parametros!L276</f>
        <v>0</v>
      </c>
      <c r="AA76" s="44">
        <f>Parametros!M276</f>
        <v>0</v>
      </c>
      <c r="AB76" s="261">
        <f t="shared" si="7"/>
        <v>0</v>
      </c>
      <c r="AC76" s="46"/>
      <c r="AD76" s="46"/>
    </row>
    <row r="77" spans="1:30" ht="15.75" customHeight="1">
      <c r="A77" s="28" t="str">
        <f t="shared" si="0"/>
        <v>0</v>
      </c>
      <c r="B77" s="47">
        <f t="shared" si="8"/>
        <v>68</v>
      </c>
      <c r="C77" s="30" t="e">
        <f>IF(ISBLANK(D77),,VLOOKUP(LEFT(D77,1),Parametros!$A$2:$B$12,2,FALSE))</f>
        <v>#N/A</v>
      </c>
      <c r="D77" s="32">
        <f>Parametros!B277</f>
        <v>0</v>
      </c>
      <c r="E77" s="33"/>
      <c r="F77" s="34"/>
      <c r="G77" s="48">
        <f>Parametros!C277</f>
        <v>0</v>
      </c>
      <c r="H77" s="35">
        <f>Parametros!D277</f>
        <v>0</v>
      </c>
      <c r="I77" s="36">
        <f>Parametros!E277</f>
        <v>0</v>
      </c>
      <c r="J77" s="37">
        <f t="shared" ref="J77:K77" si="75">H77-M77</f>
        <v>0</v>
      </c>
      <c r="K77" s="38">
        <f t="shared" si="75"/>
        <v>0</v>
      </c>
      <c r="L77" s="36">
        <f t="shared" si="2"/>
        <v>0</v>
      </c>
      <c r="M77" s="37">
        <f>Parametros!F277</f>
        <v>0</v>
      </c>
      <c r="N77" s="38">
        <f>Parametros!G277</f>
        <v>0</v>
      </c>
      <c r="O77" s="36">
        <f t="shared" si="3"/>
        <v>0</v>
      </c>
      <c r="P77" s="39">
        <f t="shared" si="4"/>
        <v>0</v>
      </c>
      <c r="Q77" s="40"/>
      <c r="R77" s="37">
        <f t="shared" si="5"/>
        <v>0</v>
      </c>
      <c r="S77" s="41" t="e">
        <f t="shared" si="6"/>
        <v>#DIV/0!</v>
      </c>
      <c r="T77" s="42"/>
      <c r="U77" s="43">
        <f>Parametros!H277</f>
        <v>0</v>
      </c>
      <c r="V77" s="42"/>
      <c r="W77" s="37">
        <f>Parametros!I277</f>
        <v>0</v>
      </c>
      <c r="X77" s="38">
        <f>Parametros!J277</f>
        <v>0</v>
      </c>
      <c r="Y77" s="38">
        <f>Parametros!K277</f>
        <v>0</v>
      </c>
      <c r="Z77" s="38">
        <f>Parametros!L277</f>
        <v>0</v>
      </c>
      <c r="AA77" s="44">
        <f>Parametros!M277</f>
        <v>0</v>
      </c>
      <c r="AB77" s="261">
        <f t="shared" si="7"/>
        <v>0</v>
      </c>
      <c r="AC77" s="46"/>
      <c r="AD77" s="46"/>
    </row>
    <row r="78" spans="1:30" ht="15.75" customHeight="1">
      <c r="A78" s="28" t="str">
        <f t="shared" si="0"/>
        <v>0</v>
      </c>
      <c r="B78" s="47">
        <f t="shared" si="8"/>
        <v>69</v>
      </c>
      <c r="C78" s="30" t="e">
        <f>IF(ISBLANK(D78),,VLOOKUP(LEFT(D78,1),Parametros!$A$2:$B$12,2,FALSE))</f>
        <v>#N/A</v>
      </c>
      <c r="D78" s="32">
        <f>Parametros!B278</f>
        <v>0</v>
      </c>
      <c r="E78" s="33"/>
      <c r="F78" s="34"/>
      <c r="G78" s="48">
        <f>Parametros!C278</f>
        <v>0</v>
      </c>
      <c r="H78" s="35">
        <f>Parametros!D278</f>
        <v>0</v>
      </c>
      <c r="I78" s="36">
        <f>Parametros!E278</f>
        <v>0</v>
      </c>
      <c r="J78" s="37">
        <f t="shared" ref="J78:K78" si="76">H78-M78</f>
        <v>0</v>
      </c>
      <c r="K78" s="38">
        <f t="shared" si="76"/>
        <v>0</v>
      </c>
      <c r="L78" s="36">
        <f t="shared" si="2"/>
        <v>0</v>
      </c>
      <c r="M78" s="37">
        <f>Parametros!F278</f>
        <v>0</v>
      </c>
      <c r="N78" s="38">
        <f>Parametros!G278</f>
        <v>0</v>
      </c>
      <c r="O78" s="36">
        <f t="shared" si="3"/>
        <v>0</v>
      </c>
      <c r="P78" s="39">
        <f t="shared" si="4"/>
        <v>0</v>
      </c>
      <c r="Q78" s="40"/>
      <c r="R78" s="37">
        <f t="shared" si="5"/>
        <v>0</v>
      </c>
      <c r="S78" s="41" t="e">
        <f t="shared" si="6"/>
        <v>#DIV/0!</v>
      </c>
      <c r="T78" s="42"/>
      <c r="U78" s="43">
        <f>Parametros!H278</f>
        <v>0</v>
      </c>
      <c r="V78" s="42"/>
      <c r="W78" s="37">
        <f>Parametros!I278</f>
        <v>0</v>
      </c>
      <c r="X78" s="38">
        <f>Parametros!J278</f>
        <v>0</v>
      </c>
      <c r="Y78" s="38">
        <f>Parametros!K278</f>
        <v>0</v>
      </c>
      <c r="Z78" s="38">
        <f>Parametros!L278</f>
        <v>0</v>
      </c>
      <c r="AA78" s="44">
        <f>Parametros!M278</f>
        <v>0</v>
      </c>
      <c r="AB78" s="261">
        <f t="shared" si="7"/>
        <v>0</v>
      </c>
      <c r="AC78" s="46"/>
      <c r="AD78" s="46"/>
    </row>
    <row r="79" spans="1:30" ht="15.75" customHeight="1">
      <c r="A79" s="28" t="str">
        <f t="shared" si="0"/>
        <v>0</v>
      </c>
      <c r="B79" s="47">
        <f t="shared" si="8"/>
        <v>70</v>
      </c>
      <c r="C79" s="30" t="e">
        <f>IF(ISBLANK(D79),,VLOOKUP(LEFT(D79,1),Parametros!$A$2:$B$12,2,FALSE))</f>
        <v>#N/A</v>
      </c>
      <c r="D79" s="32">
        <f>Parametros!B279</f>
        <v>0</v>
      </c>
      <c r="E79" s="33"/>
      <c r="F79" s="34"/>
      <c r="G79" s="48">
        <f>Parametros!C279</f>
        <v>0</v>
      </c>
      <c r="H79" s="35">
        <f>Parametros!D279</f>
        <v>0</v>
      </c>
      <c r="I79" s="36">
        <f>Parametros!E279</f>
        <v>0</v>
      </c>
      <c r="J79" s="37">
        <f t="shared" ref="J79:K79" si="77">H79-M79</f>
        <v>0</v>
      </c>
      <c r="K79" s="38">
        <f t="shared" si="77"/>
        <v>0</v>
      </c>
      <c r="L79" s="36">
        <f t="shared" si="2"/>
        <v>0</v>
      </c>
      <c r="M79" s="37">
        <f>Parametros!F279</f>
        <v>0</v>
      </c>
      <c r="N79" s="38">
        <f>Parametros!G279</f>
        <v>0</v>
      </c>
      <c r="O79" s="36">
        <f t="shared" si="3"/>
        <v>0</v>
      </c>
      <c r="P79" s="39">
        <f t="shared" si="4"/>
        <v>0</v>
      </c>
      <c r="Q79" s="40"/>
      <c r="R79" s="37">
        <f t="shared" si="5"/>
        <v>0</v>
      </c>
      <c r="S79" s="41" t="e">
        <f t="shared" si="6"/>
        <v>#DIV/0!</v>
      </c>
      <c r="T79" s="42"/>
      <c r="U79" s="43">
        <f>Parametros!H279</f>
        <v>0</v>
      </c>
      <c r="V79" s="42"/>
      <c r="W79" s="37">
        <f>Parametros!I279</f>
        <v>0</v>
      </c>
      <c r="X79" s="38">
        <f>Parametros!J279</f>
        <v>0</v>
      </c>
      <c r="Y79" s="38">
        <f>Parametros!K279</f>
        <v>0</v>
      </c>
      <c r="Z79" s="38">
        <f>Parametros!L279</f>
        <v>0</v>
      </c>
      <c r="AA79" s="44">
        <f>Parametros!M279</f>
        <v>0</v>
      </c>
      <c r="AB79" s="261">
        <f t="shared" si="7"/>
        <v>0</v>
      </c>
      <c r="AC79" s="46"/>
      <c r="AD79" s="46"/>
    </row>
    <row r="80" spans="1:30" ht="15.75" customHeight="1">
      <c r="A80" s="28" t="str">
        <f t="shared" si="0"/>
        <v>0</v>
      </c>
      <c r="B80" s="47">
        <f t="shared" si="8"/>
        <v>71</v>
      </c>
      <c r="C80" s="30" t="e">
        <f>IF(ISBLANK(D80),,VLOOKUP(LEFT(D80,1),Parametros!$A$2:$B$12,2,FALSE))</f>
        <v>#N/A</v>
      </c>
      <c r="D80" s="32">
        <f>Parametros!B280</f>
        <v>0</v>
      </c>
      <c r="E80" s="33"/>
      <c r="F80" s="34"/>
      <c r="G80" s="48">
        <f>Parametros!C280</f>
        <v>0</v>
      </c>
      <c r="H80" s="35">
        <f>Parametros!D280</f>
        <v>0</v>
      </c>
      <c r="I80" s="36">
        <f>Parametros!E280</f>
        <v>0</v>
      </c>
      <c r="J80" s="37">
        <f t="shared" ref="J80:K80" si="78">H80-M80</f>
        <v>0</v>
      </c>
      <c r="K80" s="38">
        <f t="shared" si="78"/>
        <v>0</v>
      </c>
      <c r="L80" s="36">
        <f t="shared" si="2"/>
        <v>0</v>
      </c>
      <c r="M80" s="37">
        <f>Parametros!F280</f>
        <v>0</v>
      </c>
      <c r="N80" s="38">
        <f>Parametros!G280</f>
        <v>0</v>
      </c>
      <c r="O80" s="36">
        <f t="shared" si="3"/>
        <v>0</v>
      </c>
      <c r="P80" s="39">
        <f t="shared" si="4"/>
        <v>0</v>
      </c>
      <c r="Q80" s="40"/>
      <c r="R80" s="37">
        <f t="shared" si="5"/>
        <v>0</v>
      </c>
      <c r="S80" s="41" t="e">
        <f t="shared" si="6"/>
        <v>#DIV/0!</v>
      </c>
      <c r="T80" s="42"/>
      <c r="U80" s="43">
        <f>Parametros!H280</f>
        <v>0</v>
      </c>
      <c r="V80" s="42"/>
      <c r="W80" s="37">
        <f>Parametros!I280</f>
        <v>0</v>
      </c>
      <c r="X80" s="38">
        <f>Parametros!J280</f>
        <v>0</v>
      </c>
      <c r="Y80" s="38">
        <f>Parametros!K280</f>
        <v>0</v>
      </c>
      <c r="Z80" s="38">
        <f>Parametros!L280</f>
        <v>0</v>
      </c>
      <c r="AA80" s="44">
        <f>Parametros!M280</f>
        <v>0</v>
      </c>
      <c r="AB80" s="261">
        <f t="shared" si="7"/>
        <v>0</v>
      </c>
      <c r="AC80" s="46"/>
      <c r="AD80" s="46"/>
    </row>
    <row r="81" spans="1:30" ht="15.75" customHeight="1">
      <c r="A81" s="28" t="str">
        <f t="shared" si="0"/>
        <v>0</v>
      </c>
      <c r="B81" s="47">
        <f t="shared" si="8"/>
        <v>72</v>
      </c>
      <c r="C81" s="30" t="e">
        <f>IF(ISBLANK(D81),,VLOOKUP(LEFT(D81,1),Parametros!$A$2:$B$12,2,FALSE))</f>
        <v>#N/A</v>
      </c>
      <c r="D81" s="32">
        <f>Parametros!B281</f>
        <v>0</v>
      </c>
      <c r="E81" s="33"/>
      <c r="F81" s="34"/>
      <c r="G81" s="48">
        <f>Parametros!C281</f>
        <v>0</v>
      </c>
      <c r="H81" s="35">
        <f>Parametros!D281</f>
        <v>0</v>
      </c>
      <c r="I81" s="36">
        <f>Parametros!E281</f>
        <v>0</v>
      </c>
      <c r="J81" s="37">
        <f t="shared" ref="J81:K81" si="79">H81-M81</f>
        <v>0</v>
      </c>
      <c r="K81" s="38">
        <f t="shared" si="79"/>
        <v>0</v>
      </c>
      <c r="L81" s="36">
        <f t="shared" si="2"/>
        <v>0</v>
      </c>
      <c r="M81" s="37">
        <f>Parametros!F281</f>
        <v>0</v>
      </c>
      <c r="N81" s="38">
        <f>Parametros!G281</f>
        <v>0</v>
      </c>
      <c r="O81" s="36">
        <f t="shared" si="3"/>
        <v>0</v>
      </c>
      <c r="P81" s="39">
        <f t="shared" si="4"/>
        <v>0</v>
      </c>
      <c r="Q81" s="40"/>
      <c r="R81" s="37">
        <f t="shared" si="5"/>
        <v>0</v>
      </c>
      <c r="S81" s="41" t="e">
        <f t="shared" si="6"/>
        <v>#DIV/0!</v>
      </c>
      <c r="T81" s="42"/>
      <c r="U81" s="43">
        <f>Parametros!H281</f>
        <v>0</v>
      </c>
      <c r="V81" s="42"/>
      <c r="W81" s="37">
        <f>Parametros!I281</f>
        <v>0</v>
      </c>
      <c r="X81" s="38">
        <f>Parametros!J281</f>
        <v>0</v>
      </c>
      <c r="Y81" s="38">
        <f>Parametros!K281</f>
        <v>0</v>
      </c>
      <c r="Z81" s="38">
        <f>Parametros!L281</f>
        <v>0</v>
      </c>
      <c r="AA81" s="44">
        <f>Parametros!M281</f>
        <v>0</v>
      </c>
      <c r="AB81" s="261">
        <f t="shared" si="7"/>
        <v>0</v>
      </c>
      <c r="AC81" s="46"/>
      <c r="AD81" s="46"/>
    </row>
    <row r="82" spans="1:30" ht="15.75" customHeight="1">
      <c r="A82" s="28" t="str">
        <f t="shared" si="0"/>
        <v>0</v>
      </c>
      <c r="B82" s="47">
        <f t="shared" si="8"/>
        <v>73</v>
      </c>
      <c r="C82" s="30" t="e">
        <f>IF(ISBLANK(D82),,VLOOKUP(LEFT(D82,1),Parametros!$A$2:$B$12,2,FALSE))</f>
        <v>#N/A</v>
      </c>
      <c r="D82" s="32">
        <f>Parametros!B282</f>
        <v>0</v>
      </c>
      <c r="E82" s="33"/>
      <c r="F82" s="34"/>
      <c r="G82" s="48">
        <f>Parametros!C282</f>
        <v>0</v>
      </c>
      <c r="H82" s="35">
        <f>Parametros!D282</f>
        <v>0</v>
      </c>
      <c r="I82" s="36">
        <f>Parametros!E282</f>
        <v>0</v>
      </c>
      <c r="J82" s="37">
        <f t="shared" ref="J82:K82" si="80">H82-M82</f>
        <v>0</v>
      </c>
      <c r="K82" s="38">
        <f t="shared" si="80"/>
        <v>0</v>
      </c>
      <c r="L82" s="36">
        <f t="shared" si="2"/>
        <v>0</v>
      </c>
      <c r="M82" s="37">
        <f>Parametros!F282</f>
        <v>0</v>
      </c>
      <c r="N82" s="38">
        <f>Parametros!G282</f>
        <v>0</v>
      </c>
      <c r="O82" s="36">
        <f t="shared" si="3"/>
        <v>0</v>
      </c>
      <c r="P82" s="39">
        <f t="shared" si="4"/>
        <v>0</v>
      </c>
      <c r="Q82" s="40"/>
      <c r="R82" s="37">
        <f t="shared" si="5"/>
        <v>0</v>
      </c>
      <c r="S82" s="41" t="e">
        <f t="shared" si="6"/>
        <v>#DIV/0!</v>
      </c>
      <c r="T82" s="42"/>
      <c r="U82" s="43">
        <f>Parametros!H282</f>
        <v>0</v>
      </c>
      <c r="V82" s="42"/>
      <c r="W82" s="37">
        <f>Parametros!I282</f>
        <v>0</v>
      </c>
      <c r="X82" s="38">
        <f>Parametros!J282</f>
        <v>0</v>
      </c>
      <c r="Y82" s="38">
        <f>Parametros!K282</f>
        <v>0</v>
      </c>
      <c r="Z82" s="38">
        <f>Parametros!L282</f>
        <v>0</v>
      </c>
      <c r="AA82" s="44">
        <f>Parametros!M282</f>
        <v>0</v>
      </c>
      <c r="AB82" s="261">
        <f t="shared" si="7"/>
        <v>0</v>
      </c>
      <c r="AC82" s="46"/>
      <c r="AD82" s="46"/>
    </row>
    <row r="83" spans="1:30" ht="15.75" customHeight="1">
      <c r="A83" s="28" t="str">
        <f t="shared" si="0"/>
        <v>0</v>
      </c>
      <c r="B83" s="47">
        <f t="shared" si="8"/>
        <v>74</v>
      </c>
      <c r="C83" s="30" t="e">
        <f>IF(ISBLANK(D83),,VLOOKUP(LEFT(D83,1),Parametros!$A$2:$B$12,2,FALSE))</f>
        <v>#N/A</v>
      </c>
      <c r="D83" s="32">
        <f>Parametros!B283</f>
        <v>0</v>
      </c>
      <c r="E83" s="33"/>
      <c r="F83" s="34"/>
      <c r="G83" s="48">
        <f>Parametros!C283</f>
        <v>0</v>
      </c>
      <c r="H83" s="35">
        <f>Parametros!D283</f>
        <v>0</v>
      </c>
      <c r="I83" s="36">
        <f>Parametros!E283</f>
        <v>0</v>
      </c>
      <c r="J83" s="37">
        <f t="shared" ref="J83:K83" si="81">H83-M83</f>
        <v>0</v>
      </c>
      <c r="K83" s="38">
        <f t="shared" si="81"/>
        <v>0</v>
      </c>
      <c r="L83" s="36">
        <f t="shared" si="2"/>
        <v>0</v>
      </c>
      <c r="M83" s="37">
        <f>Parametros!F283</f>
        <v>0</v>
      </c>
      <c r="N83" s="38">
        <f>Parametros!G283</f>
        <v>0</v>
      </c>
      <c r="O83" s="36">
        <f t="shared" si="3"/>
        <v>0</v>
      </c>
      <c r="P83" s="39">
        <f t="shared" si="4"/>
        <v>0</v>
      </c>
      <c r="Q83" s="40"/>
      <c r="R83" s="37">
        <f t="shared" si="5"/>
        <v>0</v>
      </c>
      <c r="S83" s="41" t="e">
        <f t="shared" si="6"/>
        <v>#DIV/0!</v>
      </c>
      <c r="T83" s="42"/>
      <c r="U83" s="43">
        <f>Parametros!H283</f>
        <v>0</v>
      </c>
      <c r="V83" s="42"/>
      <c r="W83" s="37">
        <f>Parametros!I283</f>
        <v>0</v>
      </c>
      <c r="X83" s="38">
        <f>Parametros!J283</f>
        <v>0</v>
      </c>
      <c r="Y83" s="38">
        <f>Parametros!K283</f>
        <v>0</v>
      </c>
      <c r="Z83" s="38">
        <f>Parametros!L283</f>
        <v>0</v>
      </c>
      <c r="AA83" s="44">
        <f>Parametros!M283</f>
        <v>0</v>
      </c>
      <c r="AB83" s="261">
        <f t="shared" si="7"/>
        <v>0</v>
      </c>
      <c r="AC83" s="46"/>
      <c r="AD83" s="46"/>
    </row>
    <row r="84" spans="1:30" ht="15.75" customHeight="1">
      <c r="A84" s="28" t="str">
        <f t="shared" si="0"/>
        <v>0</v>
      </c>
      <c r="B84" s="47">
        <f t="shared" si="8"/>
        <v>75</v>
      </c>
      <c r="C84" s="30" t="e">
        <f>IF(ISBLANK(D84),,VLOOKUP(LEFT(D84,1),Parametros!$A$2:$B$12,2,FALSE))</f>
        <v>#N/A</v>
      </c>
      <c r="D84" s="32">
        <f>Parametros!B284</f>
        <v>0</v>
      </c>
      <c r="E84" s="33"/>
      <c r="F84" s="34"/>
      <c r="G84" s="48">
        <f>Parametros!C284</f>
        <v>0</v>
      </c>
      <c r="H84" s="35">
        <f>Parametros!D284</f>
        <v>0</v>
      </c>
      <c r="I84" s="36">
        <f>Parametros!E284</f>
        <v>0</v>
      </c>
      <c r="J84" s="37">
        <f t="shared" ref="J84:K84" si="82">H84-M84</f>
        <v>0</v>
      </c>
      <c r="K84" s="38">
        <f t="shared" si="82"/>
        <v>0</v>
      </c>
      <c r="L84" s="36">
        <f t="shared" si="2"/>
        <v>0</v>
      </c>
      <c r="M84" s="37">
        <f>Parametros!F284</f>
        <v>0</v>
      </c>
      <c r="N84" s="38">
        <f>Parametros!G284</f>
        <v>0</v>
      </c>
      <c r="O84" s="36">
        <f t="shared" si="3"/>
        <v>0</v>
      </c>
      <c r="P84" s="39">
        <f t="shared" si="4"/>
        <v>0</v>
      </c>
      <c r="Q84" s="40"/>
      <c r="R84" s="37">
        <f t="shared" si="5"/>
        <v>0</v>
      </c>
      <c r="S84" s="41" t="e">
        <f t="shared" si="6"/>
        <v>#DIV/0!</v>
      </c>
      <c r="T84" s="42"/>
      <c r="U84" s="43">
        <f>Parametros!H284</f>
        <v>0</v>
      </c>
      <c r="V84" s="42"/>
      <c r="W84" s="37">
        <f>Parametros!I284</f>
        <v>0</v>
      </c>
      <c r="X84" s="38">
        <f>Parametros!J284</f>
        <v>0</v>
      </c>
      <c r="Y84" s="38">
        <f>Parametros!K284</f>
        <v>0</v>
      </c>
      <c r="Z84" s="38">
        <f>Parametros!L284</f>
        <v>0</v>
      </c>
      <c r="AA84" s="44">
        <f>Parametros!M284</f>
        <v>0</v>
      </c>
      <c r="AB84" s="261">
        <f t="shared" si="7"/>
        <v>0</v>
      </c>
      <c r="AC84" s="46"/>
      <c r="AD84" s="46"/>
    </row>
    <row r="85" spans="1:30" ht="15.75" customHeight="1">
      <c r="A85" s="28" t="str">
        <f t="shared" si="0"/>
        <v>0</v>
      </c>
      <c r="B85" s="47">
        <f t="shared" si="8"/>
        <v>76</v>
      </c>
      <c r="C85" s="30" t="e">
        <f>IF(ISBLANK(D85),,VLOOKUP(LEFT(D85,1),Parametros!$A$2:$B$12,2,FALSE))</f>
        <v>#N/A</v>
      </c>
      <c r="D85" s="32">
        <f>Parametros!B285</f>
        <v>0</v>
      </c>
      <c r="E85" s="33"/>
      <c r="F85" s="34"/>
      <c r="G85" s="48">
        <f>Parametros!C285</f>
        <v>0</v>
      </c>
      <c r="H85" s="35">
        <f>Parametros!D285</f>
        <v>0</v>
      </c>
      <c r="I85" s="36">
        <f>Parametros!E285</f>
        <v>0</v>
      </c>
      <c r="J85" s="37">
        <f t="shared" ref="J85:K85" si="83">H85-M85</f>
        <v>0</v>
      </c>
      <c r="K85" s="38">
        <f t="shared" si="83"/>
        <v>0</v>
      </c>
      <c r="L85" s="36">
        <f t="shared" si="2"/>
        <v>0</v>
      </c>
      <c r="M85" s="37">
        <f>Parametros!F285</f>
        <v>0</v>
      </c>
      <c r="N85" s="38">
        <f>Parametros!G285</f>
        <v>0</v>
      </c>
      <c r="O85" s="36">
        <f t="shared" si="3"/>
        <v>0</v>
      </c>
      <c r="P85" s="39">
        <f t="shared" si="4"/>
        <v>0</v>
      </c>
      <c r="Q85" s="40"/>
      <c r="R85" s="37">
        <f t="shared" si="5"/>
        <v>0</v>
      </c>
      <c r="S85" s="41" t="e">
        <f t="shared" si="6"/>
        <v>#DIV/0!</v>
      </c>
      <c r="T85" s="42"/>
      <c r="U85" s="43">
        <f>Parametros!H285</f>
        <v>0</v>
      </c>
      <c r="V85" s="42"/>
      <c r="W85" s="37">
        <f>Parametros!I285</f>
        <v>0</v>
      </c>
      <c r="X85" s="38">
        <f>Parametros!J285</f>
        <v>0</v>
      </c>
      <c r="Y85" s="38">
        <f>Parametros!K285</f>
        <v>0</v>
      </c>
      <c r="Z85" s="38">
        <f>Parametros!L285</f>
        <v>0</v>
      </c>
      <c r="AA85" s="44">
        <f>Parametros!M285</f>
        <v>0</v>
      </c>
      <c r="AB85" s="261">
        <f t="shared" si="7"/>
        <v>0</v>
      </c>
      <c r="AC85" s="46"/>
      <c r="AD85" s="46"/>
    </row>
    <row r="86" spans="1:30" ht="15.75" customHeight="1">
      <c r="A86" s="28" t="str">
        <f t="shared" si="0"/>
        <v>0</v>
      </c>
      <c r="B86" s="47">
        <f t="shared" si="8"/>
        <v>77</v>
      </c>
      <c r="C86" s="30" t="e">
        <f>IF(ISBLANK(D86),,VLOOKUP(LEFT(D86,1),Parametros!$A$2:$B$12,2,FALSE))</f>
        <v>#N/A</v>
      </c>
      <c r="D86" s="32">
        <f>Parametros!B286</f>
        <v>0</v>
      </c>
      <c r="E86" s="33"/>
      <c r="F86" s="34"/>
      <c r="G86" s="48">
        <f>Parametros!C286</f>
        <v>0</v>
      </c>
      <c r="H86" s="35">
        <f>Parametros!D286</f>
        <v>0</v>
      </c>
      <c r="I86" s="36">
        <f>Parametros!E286</f>
        <v>0</v>
      </c>
      <c r="J86" s="37">
        <f t="shared" ref="J86:K86" si="84">H86-M86</f>
        <v>0</v>
      </c>
      <c r="K86" s="38">
        <f t="shared" si="84"/>
        <v>0</v>
      </c>
      <c r="L86" s="36">
        <f t="shared" si="2"/>
        <v>0</v>
      </c>
      <c r="M86" s="37">
        <f>Parametros!F286</f>
        <v>0</v>
      </c>
      <c r="N86" s="38">
        <f>Parametros!G286</f>
        <v>0</v>
      </c>
      <c r="O86" s="36">
        <f t="shared" si="3"/>
        <v>0</v>
      </c>
      <c r="P86" s="39">
        <f t="shared" si="4"/>
        <v>0</v>
      </c>
      <c r="Q86" s="40"/>
      <c r="R86" s="37">
        <f t="shared" si="5"/>
        <v>0</v>
      </c>
      <c r="S86" s="41" t="e">
        <f t="shared" si="6"/>
        <v>#DIV/0!</v>
      </c>
      <c r="T86" s="42"/>
      <c r="U86" s="43">
        <f>Parametros!H286</f>
        <v>0</v>
      </c>
      <c r="V86" s="42"/>
      <c r="W86" s="37">
        <f>Parametros!I286</f>
        <v>0</v>
      </c>
      <c r="X86" s="38">
        <f>Parametros!J286</f>
        <v>0</v>
      </c>
      <c r="Y86" s="38">
        <f>Parametros!K286</f>
        <v>0</v>
      </c>
      <c r="Z86" s="38">
        <f>Parametros!L286</f>
        <v>0</v>
      </c>
      <c r="AA86" s="44">
        <f>Parametros!M286</f>
        <v>0</v>
      </c>
      <c r="AB86" s="261">
        <f t="shared" si="7"/>
        <v>0</v>
      </c>
      <c r="AC86" s="46"/>
      <c r="AD86" s="46"/>
    </row>
    <row r="87" spans="1:30" ht="15.75" customHeight="1">
      <c r="A87" s="28" t="str">
        <f t="shared" si="0"/>
        <v>0</v>
      </c>
      <c r="B87" s="47">
        <f t="shared" si="8"/>
        <v>78</v>
      </c>
      <c r="C87" s="30" t="e">
        <f>IF(ISBLANK(D87),,VLOOKUP(LEFT(D87,1),Parametros!$A$2:$B$12,2,FALSE))</f>
        <v>#N/A</v>
      </c>
      <c r="D87" s="32">
        <f>Parametros!B287</f>
        <v>0</v>
      </c>
      <c r="E87" s="33"/>
      <c r="F87" s="34"/>
      <c r="G87" s="48">
        <f>Parametros!C287</f>
        <v>0</v>
      </c>
      <c r="H87" s="35">
        <f>Parametros!D287</f>
        <v>0</v>
      </c>
      <c r="I87" s="36">
        <f>Parametros!E287</f>
        <v>0</v>
      </c>
      <c r="J87" s="37">
        <f t="shared" ref="J87:K87" si="85">H87-M87</f>
        <v>0</v>
      </c>
      <c r="K87" s="38">
        <f t="shared" si="85"/>
        <v>0</v>
      </c>
      <c r="L87" s="36">
        <f t="shared" si="2"/>
        <v>0</v>
      </c>
      <c r="M87" s="37">
        <f>Parametros!F287</f>
        <v>0</v>
      </c>
      <c r="N87" s="38">
        <f>Parametros!G287</f>
        <v>0</v>
      </c>
      <c r="O87" s="36">
        <f t="shared" si="3"/>
        <v>0</v>
      </c>
      <c r="P87" s="39">
        <f t="shared" si="4"/>
        <v>0</v>
      </c>
      <c r="Q87" s="40"/>
      <c r="R87" s="37">
        <f t="shared" si="5"/>
        <v>0</v>
      </c>
      <c r="S87" s="41" t="e">
        <f t="shared" si="6"/>
        <v>#DIV/0!</v>
      </c>
      <c r="T87" s="42"/>
      <c r="U87" s="43">
        <f>Parametros!H287</f>
        <v>0</v>
      </c>
      <c r="V87" s="42"/>
      <c r="W87" s="37">
        <f>Parametros!I287</f>
        <v>0</v>
      </c>
      <c r="X87" s="38">
        <f>Parametros!J287</f>
        <v>0</v>
      </c>
      <c r="Y87" s="38">
        <f>Parametros!K287</f>
        <v>0</v>
      </c>
      <c r="Z87" s="38">
        <f>Parametros!L287</f>
        <v>0</v>
      </c>
      <c r="AA87" s="44">
        <f>Parametros!M287</f>
        <v>0</v>
      </c>
      <c r="AB87" s="261">
        <f t="shared" si="7"/>
        <v>0</v>
      </c>
      <c r="AC87" s="46"/>
      <c r="AD87" s="46"/>
    </row>
    <row r="88" spans="1:30" ht="15.75" customHeight="1">
      <c r="A88" s="28" t="str">
        <f t="shared" si="0"/>
        <v>0</v>
      </c>
      <c r="B88" s="47">
        <f t="shared" si="8"/>
        <v>79</v>
      </c>
      <c r="C88" s="30" t="e">
        <f>IF(ISBLANK(D88),,VLOOKUP(LEFT(D88,1),Parametros!$A$2:$B$12,2,FALSE))</f>
        <v>#N/A</v>
      </c>
      <c r="D88" s="32">
        <f>Parametros!B288</f>
        <v>0</v>
      </c>
      <c r="E88" s="33"/>
      <c r="F88" s="34"/>
      <c r="G88" s="48">
        <f>Parametros!C288</f>
        <v>0</v>
      </c>
      <c r="H88" s="35">
        <f>Parametros!D288</f>
        <v>0</v>
      </c>
      <c r="I88" s="36">
        <f>Parametros!E288</f>
        <v>0</v>
      </c>
      <c r="J88" s="37">
        <f t="shared" ref="J88:K88" si="86">H88-M88</f>
        <v>0</v>
      </c>
      <c r="K88" s="38">
        <f t="shared" si="86"/>
        <v>0</v>
      </c>
      <c r="L88" s="36">
        <f t="shared" si="2"/>
        <v>0</v>
      </c>
      <c r="M88" s="37">
        <f>Parametros!F288</f>
        <v>0</v>
      </c>
      <c r="N88" s="38">
        <f>Parametros!G288</f>
        <v>0</v>
      </c>
      <c r="O88" s="36">
        <f t="shared" si="3"/>
        <v>0</v>
      </c>
      <c r="P88" s="39">
        <f t="shared" si="4"/>
        <v>0</v>
      </c>
      <c r="Q88" s="40"/>
      <c r="R88" s="37">
        <f t="shared" si="5"/>
        <v>0</v>
      </c>
      <c r="S88" s="41" t="e">
        <f t="shared" si="6"/>
        <v>#DIV/0!</v>
      </c>
      <c r="T88" s="42"/>
      <c r="U88" s="43">
        <f>Parametros!H288</f>
        <v>0</v>
      </c>
      <c r="V88" s="42"/>
      <c r="W88" s="37">
        <f>Parametros!I288</f>
        <v>0</v>
      </c>
      <c r="X88" s="38">
        <f>Parametros!J288</f>
        <v>0</v>
      </c>
      <c r="Y88" s="38">
        <f>Parametros!K288</f>
        <v>0</v>
      </c>
      <c r="Z88" s="38">
        <f>Parametros!L288</f>
        <v>0</v>
      </c>
      <c r="AA88" s="44">
        <f>Parametros!M288</f>
        <v>0</v>
      </c>
      <c r="AB88" s="261">
        <f t="shared" si="7"/>
        <v>0</v>
      </c>
      <c r="AC88" s="46"/>
      <c r="AD88" s="46"/>
    </row>
    <row r="89" spans="1:30" ht="15.75" customHeight="1">
      <c r="A89" s="28" t="str">
        <f t="shared" si="0"/>
        <v>0</v>
      </c>
      <c r="B89" s="47">
        <f t="shared" si="8"/>
        <v>80</v>
      </c>
      <c r="C89" s="30" t="e">
        <f>IF(ISBLANK(D89),,VLOOKUP(LEFT(D89,1),Parametros!$A$2:$B$12,2,FALSE))</f>
        <v>#N/A</v>
      </c>
      <c r="D89" s="32">
        <f>Parametros!B289</f>
        <v>0</v>
      </c>
      <c r="E89" s="33"/>
      <c r="F89" s="34"/>
      <c r="G89" s="48">
        <f>Parametros!C289</f>
        <v>0</v>
      </c>
      <c r="H89" s="35">
        <f>Parametros!D289</f>
        <v>0</v>
      </c>
      <c r="I89" s="36">
        <f>Parametros!E289</f>
        <v>0</v>
      </c>
      <c r="J89" s="37">
        <f t="shared" ref="J89:K89" si="87">H89-M89</f>
        <v>0</v>
      </c>
      <c r="K89" s="38">
        <f t="shared" si="87"/>
        <v>0</v>
      </c>
      <c r="L89" s="36">
        <f t="shared" si="2"/>
        <v>0</v>
      </c>
      <c r="M89" s="37">
        <f>Parametros!F289</f>
        <v>0</v>
      </c>
      <c r="N89" s="38">
        <f>Parametros!G289</f>
        <v>0</v>
      </c>
      <c r="O89" s="36">
        <f t="shared" si="3"/>
        <v>0</v>
      </c>
      <c r="P89" s="39">
        <f t="shared" si="4"/>
        <v>0</v>
      </c>
      <c r="Q89" s="40"/>
      <c r="R89" s="37">
        <f t="shared" si="5"/>
        <v>0</v>
      </c>
      <c r="S89" s="41" t="e">
        <f t="shared" si="6"/>
        <v>#DIV/0!</v>
      </c>
      <c r="T89" s="42"/>
      <c r="U89" s="43">
        <f>Parametros!H289</f>
        <v>0</v>
      </c>
      <c r="V89" s="42"/>
      <c r="W89" s="37">
        <f>Parametros!I289</f>
        <v>0</v>
      </c>
      <c r="X89" s="38">
        <f>Parametros!J289</f>
        <v>0</v>
      </c>
      <c r="Y89" s="38">
        <f>Parametros!K289</f>
        <v>0</v>
      </c>
      <c r="Z89" s="38">
        <f>Parametros!L289</f>
        <v>0</v>
      </c>
      <c r="AA89" s="44">
        <f>Parametros!M289</f>
        <v>0</v>
      </c>
      <c r="AB89" s="261">
        <f t="shared" si="7"/>
        <v>0</v>
      </c>
      <c r="AC89" s="46"/>
      <c r="AD89" s="46"/>
    </row>
    <row r="90" spans="1:30" ht="15.75" customHeight="1">
      <c r="A90" s="28" t="str">
        <f t="shared" si="0"/>
        <v>0</v>
      </c>
      <c r="B90" s="47">
        <f t="shared" si="8"/>
        <v>81</v>
      </c>
      <c r="C90" s="30" t="e">
        <f>IF(ISBLANK(D90),,VLOOKUP(LEFT(D90,1),Parametros!$A$2:$B$12,2,FALSE))</f>
        <v>#N/A</v>
      </c>
      <c r="D90" s="32">
        <f>Parametros!B290</f>
        <v>0</v>
      </c>
      <c r="E90" s="33"/>
      <c r="F90" s="34"/>
      <c r="G90" s="48">
        <f>Parametros!C290</f>
        <v>0</v>
      </c>
      <c r="H90" s="35">
        <f>Parametros!D290</f>
        <v>0</v>
      </c>
      <c r="I90" s="36">
        <f>Parametros!E290</f>
        <v>0</v>
      </c>
      <c r="J90" s="37">
        <f t="shared" ref="J90:K90" si="88">H90-M90</f>
        <v>0</v>
      </c>
      <c r="K90" s="38">
        <f t="shared" si="88"/>
        <v>0</v>
      </c>
      <c r="L90" s="36">
        <f t="shared" si="2"/>
        <v>0</v>
      </c>
      <c r="M90" s="37">
        <f>Parametros!F290</f>
        <v>0</v>
      </c>
      <c r="N90" s="38">
        <f>Parametros!G290</f>
        <v>0</v>
      </c>
      <c r="O90" s="36">
        <f t="shared" si="3"/>
        <v>0</v>
      </c>
      <c r="P90" s="39">
        <f t="shared" si="4"/>
        <v>0</v>
      </c>
      <c r="Q90" s="40"/>
      <c r="R90" s="37">
        <f t="shared" si="5"/>
        <v>0</v>
      </c>
      <c r="S90" s="41" t="e">
        <f t="shared" si="6"/>
        <v>#DIV/0!</v>
      </c>
      <c r="T90" s="42"/>
      <c r="U90" s="43">
        <f>Parametros!H290</f>
        <v>0</v>
      </c>
      <c r="V90" s="42"/>
      <c r="W90" s="37">
        <f>Parametros!I290</f>
        <v>0</v>
      </c>
      <c r="X90" s="38">
        <f>Parametros!J290</f>
        <v>0</v>
      </c>
      <c r="Y90" s="38">
        <f>Parametros!K290</f>
        <v>0</v>
      </c>
      <c r="Z90" s="38">
        <f>Parametros!L290</f>
        <v>0</v>
      </c>
      <c r="AA90" s="44">
        <f>Parametros!M290</f>
        <v>0</v>
      </c>
      <c r="AB90" s="261">
        <f t="shared" si="7"/>
        <v>0</v>
      </c>
      <c r="AC90" s="46"/>
      <c r="AD90" s="46"/>
    </row>
    <row r="91" spans="1:30" ht="15.75" customHeight="1">
      <c r="A91" s="28" t="str">
        <f t="shared" si="0"/>
        <v>0</v>
      </c>
      <c r="B91" s="47">
        <f t="shared" si="8"/>
        <v>82</v>
      </c>
      <c r="C91" s="30" t="e">
        <f>IF(ISBLANK(D91),,VLOOKUP(LEFT(D91,1),Parametros!$A$2:$B$12,2,FALSE))</f>
        <v>#N/A</v>
      </c>
      <c r="D91" s="32">
        <f>Parametros!B291</f>
        <v>0</v>
      </c>
      <c r="E91" s="33"/>
      <c r="F91" s="34"/>
      <c r="G91" s="48">
        <f>Parametros!C291</f>
        <v>0</v>
      </c>
      <c r="H91" s="35">
        <f>Parametros!D291</f>
        <v>0</v>
      </c>
      <c r="I91" s="36">
        <f>Parametros!E291</f>
        <v>0</v>
      </c>
      <c r="J91" s="37">
        <f t="shared" ref="J91:K91" si="89">H91-M91</f>
        <v>0</v>
      </c>
      <c r="K91" s="38">
        <f t="shared" si="89"/>
        <v>0</v>
      </c>
      <c r="L91" s="36">
        <f t="shared" si="2"/>
        <v>0</v>
      </c>
      <c r="M91" s="37">
        <f>Parametros!F291</f>
        <v>0</v>
      </c>
      <c r="N91" s="38">
        <f>Parametros!G291</f>
        <v>0</v>
      </c>
      <c r="O91" s="36">
        <f t="shared" si="3"/>
        <v>0</v>
      </c>
      <c r="P91" s="39">
        <f t="shared" si="4"/>
        <v>0</v>
      </c>
      <c r="Q91" s="40"/>
      <c r="R91" s="37">
        <f t="shared" si="5"/>
        <v>0</v>
      </c>
      <c r="S91" s="41" t="e">
        <f t="shared" si="6"/>
        <v>#DIV/0!</v>
      </c>
      <c r="T91" s="42"/>
      <c r="U91" s="43">
        <f>Parametros!H291</f>
        <v>0</v>
      </c>
      <c r="V91" s="42"/>
      <c r="W91" s="37">
        <f>Parametros!I291</f>
        <v>0</v>
      </c>
      <c r="X91" s="38">
        <f>Parametros!J291</f>
        <v>0</v>
      </c>
      <c r="Y91" s="38">
        <f>Parametros!K291</f>
        <v>0</v>
      </c>
      <c r="Z91" s="38">
        <f>Parametros!L291</f>
        <v>0</v>
      </c>
      <c r="AA91" s="44">
        <f>Parametros!M291</f>
        <v>0</v>
      </c>
      <c r="AB91" s="261">
        <f t="shared" si="7"/>
        <v>0</v>
      </c>
      <c r="AC91" s="46"/>
      <c r="AD91" s="46"/>
    </row>
    <row r="92" spans="1:30" ht="15.75" customHeight="1">
      <c r="A92" s="28" t="str">
        <f t="shared" si="0"/>
        <v>0</v>
      </c>
      <c r="B92" s="47">
        <f t="shared" si="8"/>
        <v>83</v>
      </c>
      <c r="C92" s="30" t="e">
        <f>IF(ISBLANK(D92),,VLOOKUP(LEFT(D92,1),Parametros!$A$2:$B$12,2,FALSE))</f>
        <v>#N/A</v>
      </c>
      <c r="D92" s="32">
        <f>Parametros!B292</f>
        <v>0</v>
      </c>
      <c r="E92" s="33"/>
      <c r="F92" s="34"/>
      <c r="G92" s="48">
        <f>Parametros!C292</f>
        <v>0</v>
      </c>
      <c r="H92" s="35">
        <f>Parametros!D292</f>
        <v>0</v>
      </c>
      <c r="I92" s="36">
        <f>Parametros!E292</f>
        <v>0</v>
      </c>
      <c r="J92" s="37">
        <f t="shared" ref="J92:K92" si="90">H92-M92</f>
        <v>0</v>
      </c>
      <c r="K92" s="38">
        <f t="shared" si="90"/>
        <v>0</v>
      </c>
      <c r="L92" s="36">
        <f t="shared" si="2"/>
        <v>0</v>
      </c>
      <c r="M92" s="37">
        <f>Parametros!F292</f>
        <v>0</v>
      </c>
      <c r="N92" s="38">
        <f>Parametros!G292</f>
        <v>0</v>
      </c>
      <c r="O92" s="36">
        <f t="shared" si="3"/>
        <v>0</v>
      </c>
      <c r="P92" s="39">
        <f t="shared" si="4"/>
        <v>0</v>
      </c>
      <c r="Q92" s="40"/>
      <c r="R92" s="37">
        <f t="shared" si="5"/>
        <v>0</v>
      </c>
      <c r="S92" s="41" t="e">
        <f t="shared" si="6"/>
        <v>#DIV/0!</v>
      </c>
      <c r="T92" s="42"/>
      <c r="U92" s="43">
        <f>Parametros!H292</f>
        <v>0</v>
      </c>
      <c r="V92" s="42"/>
      <c r="W92" s="37">
        <f>Parametros!I292</f>
        <v>0</v>
      </c>
      <c r="X92" s="38">
        <f>Parametros!J292</f>
        <v>0</v>
      </c>
      <c r="Y92" s="38">
        <f>Parametros!K292</f>
        <v>0</v>
      </c>
      <c r="Z92" s="38">
        <f>Parametros!L292</f>
        <v>0</v>
      </c>
      <c r="AA92" s="44">
        <f>Parametros!M292</f>
        <v>0</v>
      </c>
      <c r="AB92" s="261">
        <f t="shared" si="7"/>
        <v>0</v>
      </c>
      <c r="AC92" s="46"/>
      <c r="AD92" s="46"/>
    </row>
    <row r="93" spans="1:30" ht="15.75" customHeight="1">
      <c r="A93" s="28" t="str">
        <f t="shared" si="0"/>
        <v>0</v>
      </c>
      <c r="B93" s="47">
        <f t="shared" si="8"/>
        <v>84</v>
      </c>
      <c r="C93" s="30" t="e">
        <f>IF(ISBLANK(D93),,VLOOKUP(LEFT(D93,1),Parametros!$A$2:$B$12,2,FALSE))</f>
        <v>#N/A</v>
      </c>
      <c r="D93" s="32">
        <f>Parametros!B293</f>
        <v>0</v>
      </c>
      <c r="E93" s="33"/>
      <c r="F93" s="34"/>
      <c r="G93" s="48">
        <f>Parametros!C293</f>
        <v>0</v>
      </c>
      <c r="H93" s="35">
        <f>Parametros!D293</f>
        <v>0</v>
      </c>
      <c r="I93" s="36">
        <f>Parametros!E293</f>
        <v>0</v>
      </c>
      <c r="J93" s="37">
        <f t="shared" ref="J93:K93" si="91">H93-M93</f>
        <v>0</v>
      </c>
      <c r="K93" s="38">
        <f t="shared" si="91"/>
        <v>0</v>
      </c>
      <c r="L93" s="36">
        <f t="shared" si="2"/>
        <v>0</v>
      </c>
      <c r="M93" s="37">
        <f>Parametros!F293</f>
        <v>0</v>
      </c>
      <c r="N93" s="38">
        <f>Parametros!G293</f>
        <v>0</v>
      </c>
      <c r="O93" s="36">
        <f t="shared" si="3"/>
        <v>0</v>
      </c>
      <c r="P93" s="39">
        <f t="shared" si="4"/>
        <v>0</v>
      </c>
      <c r="Q93" s="40"/>
      <c r="R93" s="37">
        <f t="shared" si="5"/>
        <v>0</v>
      </c>
      <c r="S93" s="41" t="e">
        <f t="shared" si="6"/>
        <v>#DIV/0!</v>
      </c>
      <c r="T93" s="42"/>
      <c r="U93" s="43">
        <f>Parametros!H293</f>
        <v>0</v>
      </c>
      <c r="V93" s="42"/>
      <c r="W93" s="37">
        <f>Parametros!I293</f>
        <v>0</v>
      </c>
      <c r="X93" s="38">
        <f>Parametros!J293</f>
        <v>0</v>
      </c>
      <c r="Y93" s="38">
        <f>Parametros!K293</f>
        <v>0</v>
      </c>
      <c r="Z93" s="38">
        <f>Parametros!L293</f>
        <v>0</v>
      </c>
      <c r="AA93" s="44">
        <f>Parametros!M293</f>
        <v>0</v>
      </c>
      <c r="AB93" s="261">
        <f t="shared" si="7"/>
        <v>0</v>
      </c>
      <c r="AC93" s="46"/>
      <c r="AD93" s="46"/>
    </row>
    <row r="94" spans="1:30" ht="15.75" customHeight="1">
      <c r="A94" s="28" t="str">
        <f t="shared" si="0"/>
        <v>0</v>
      </c>
      <c r="B94" s="47">
        <f t="shared" si="8"/>
        <v>85</v>
      </c>
      <c r="C94" s="30" t="e">
        <f>IF(ISBLANK(D94),,VLOOKUP(LEFT(D94,1),Parametros!$A$2:$B$12,2,FALSE))</f>
        <v>#N/A</v>
      </c>
      <c r="D94" s="32">
        <f>Parametros!B294</f>
        <v>0</v>
      </c>
      <c r="E94" s="33"/>
      <c r="F94" s="34"/>
      <c r="G94" s="48">
        <f>Parametros!C294</f>
        <v>0</v>
      </c>
      <c r="H94" s="35">
        <f>Parametros!D294</f>
        <v>0</v>
      </c>
      <c r="I94" s="36">
        <f>Parametros!E294</f>
        <v>0</v>
      </c>
      <c r="J94" s="37">
        <f t="shared" ref="J94:K94" si="92">H94-M94</f>
        <v>0</v>
      </c>
      <c r="K94" s="38">
        <f t="shared" si="92"/>
        <v>0</v>
      </c>
      <c r="L94" s="36">
        <f t="shared" si="2"/>
        <v>0</v>
      </c>
      <c r="M94" s="37">
        <f>Parametros!F294</f>
        <v>0</v>
      </c>
      <c r="N94" s="38">
        <f>Parametros!G294</f>
        <v>0</v>
      </c>
      <c r="O94" s="36">
        <f t="shared" si="3"/>
        <v>0</v>
      </c>
      <c r="P94" s="39">
        <f t="shared" si="4"/>
        <v>0</v>
      </c>
      <c r="Q94" s="40"/>
      <c r="R94" s="37">
        <f t="shared" si="5"/>
        <v>0</v>
      </c>
      <c r="S94" s="41" t="e">
        <f t="shared" si="6"/>
        <v>#DIV/0!</v>
      </c>
      <c r="T94" s="42"/>
      <c r="U94" s="43">
        <f>Parametros!H294</f>
        <v>0</v>
      </c>
      <c r="V94" s="42"/>
      <c r="W94" s="37">
        <f>Parametros!I294</f>
        <v>0</v>
      </c>
      <c r="X94" s="38">
        <f>Parametros!J294</f>
        <v>0</v>
      </c>
      <c r="Y94" s="38">
        <f>Parametros!K294</f>
        <v>0</v>
      </c>
      <c r="Z94" s="38">
        <f>Parametros!L294</f>
        <v>0</v>
      </c>
      <c r="AA94" s="44">
        <f>Parametros!M294</f>
        <v>0</v>
      </c>
      <c r="AB94" s="261">
        <f t="shared" si="7"/>
        <v>0</v>
      </c>
      <c r="AC94" s="46"/>
      <c r="AD94" s="46"/>
    </row>
    <row r="95" spans="1:30" ht="15.75" customHeight="1">
      <c r="A95" s="28" t="str">
        <f t="shared" si="0"/>
        <v>0</v>
      </c>
      <c r="B95" s="47">
        <f t="shared" si="8"/>
        <v>86</v>
      </c>
      <c r="C95" s="30" t="e">
        <f>IF(ISBLANK(D95),,VLOOKUP(LEFT(D95,1),Parametros!$A$2:$B$12,2,FALSE))</f>
        <v>#N/A</v>
      </c>
      <c r="D95" s="32">
        <f>Parametros!B295</f>
        <v>0</v>
      </c>
      <c r="E95" s="33"/>
      <c r="F95" s="34"/>
      <c r="G95" s="48">
        <f>Parametros!C295</f>
        <v>0</v>
      </c>
      <c r="H95" s="35">
        <f>Parametros!D295</f>
        <v>0</v>
      </c>
      <c r="I95" s="36">
        <f>Parametros!E295</f>
        <v>0</v>
      </c>
      <c r="J95" s="37">
        <f t="shared" ref="J95:K95" si="93">H95-M95</f>
        <v>0</v>
      </c>
      <c r="K95" s="38">
        <f t="shared" si="93"/>
        <v>0</v>
      </c>
      <c r="L95" s="36">
        <f t="shared" si="2"/>
        <v>0</v>
      </c>
      <c r="M95" s="37">
        <f>Parametros!F295</f>
        <v>0</v>
      </c>
      <c r="N95" s="38">
        <f>Parametros!G295</f>
        <v>0</v>
      </c>
      <c r="O95" s="36">
        <f t="shared" si="3"/>
        <v>0</v>
      </c>
      <c r="P95" s="39">
        <f t="shared" si="4"/>
        <v>0</v>
      </c>
      <c r="Q95" s="40"/>
      <c r="R95" s="37">
        <f t="shared" si="5"/>
        <v>0</v>
      </c>
      <c r="S95" s="41" t="e">
        <f t="shared" si="6"/>
        <v>#DIV/0!</v>
      </c>
      <c r="T95" s="42"/>
      <c r="U95" s="43">
        <f>Parametros!H295</f>
        <v>0</v>
      </c>
      <c r="V95" s="42"/>
      <c r="W95" s="37">
        <f>Parametros!I295</f>
        <v>0</v>
      </c>
      <c r="X95" s="38">
        <f>Parametros!J295</f>
        <v>0</v>
      </c>
      <c r="Y95" s="38">
        <f>Parametros!K295</f>
        <v>0</v>
      </c>
      <c r="Z95" s="38">
        <f>Parametros!L295</f>
        <v>0</v>
      </c>
      <c r="AA95" s="44">
        <f>Parametros!M295</f>
        <v>0</v>
      </c>
      <c r="AB95" s="261">
        <f t="shared" si="7"/>
        <v>0</v>
      </c>
      <c r="AC95" s="46"/>
      <c r="AD95" s="46"/>
    </row>
    <row r="96" spans="1:30" ht="15.75" customHeight="1">
      <c r="A96" s="28" t="str">
        <f t="shared" si="0"/>
        <v>0</v>
      </c>
      <c r="B96" s="47">
        <f t="shared" si="8"/>
        <v>87</v>
      </c>
      <c r="C96" s="30" t="e">
        <f>IF(ISBLANK(D96),,VLOOKUP(LEFT(D96,1),Parametros!$A$2:$B$12,2,FALSE))</f>
        <v>#N/A</v>
      </c>
      <c r="D96" s="32">
        <f>Parametros!B296</f>
        <v>0</v>
      </c>
      <c r="E96" s="33"/>
      <c r="F96" s="34"/>
      <c r="G96" s="48">
        <f>Parametros!C296</f>
        <v>0</v>
      </c>
      <c r="H96" s="35">
        <f>Parametros!D296</f>
        <v>0</v>
      </c>
      <c r="I96" s="36">
        <f>Parametros!E296</f>
        <v>0</v>
      </c>
      <c r="J96" s="37">
        <f t="shared" ref="J96:K96" si="94">H96-M96</f>
        <v>0</v>
      </c>
      <c r="K96" s="38">
        <f t="shared" si="94"/>
        <v>0</v>
      </c>
      <c r="L96" s="36">
        <f t="shared" si="2"/>
        <v>0</v>
      </c>
      <c r="M96" s="37">
        <f>Parametros!F296</f>
        <v>0</v>
      </c>
      <c r="N96" s="38">
        <f>Parametros!G296</f>
        <v>0</v>
      </c>
      <c r="O96" s="36">
        <f t="shared" si="3"/>
        <v>0</v>
      </c>
      <c r="P96" s="39">
        <f t="shared" si="4"/>
        <v>0</v>
      </c>
      <c r="Q96" s="40"/>
      <c r="R96" s="37">
        <f t="shared" si="5"/>
        <v>0</v>
      </c>
      <c r="S96" s="41" t="e">
        <f t="shared" si="6"/>
        <v>#DIV/0!</v>
      </c>
      <c r="T96" s="42"/>
      <c r="U96" s="43">
        <f>Parametros!H296</f>
        <v>0</v>
      </c>
      <c r="V96" s="42"/>
      <c r="W96" s="37">
        <f>Parametros!I296</f>
        <v>0</v>
      </c>
      <c r="X96" s="38">
        <f>Parametros!J296</f>
        <v>0</v>
      </c>
      <c r="Y96" s="38">
        <f>Parametros!K296</f>
        <v>0</v>
      </c>
      <c r="Z96" s="38">
        <f>Parametros!L296</f>
        <v>0</v>
      </c>
      <c r="AA96" s="44">
        <f>Parametros!M296</f>
        <v>0</v>
      </c>
      <c r="AB96" s="261">
        <f t="shared" si="7"/>
        <v>0</v>
      </c>
      <c r="AC96" s="46"/>
      <c r="AD96" s="46"/>
    </row>
    <row r="97" spans="1:30" ht="15.75" customHeight="1">
      <c r="A97" s="28" t="str">
        <f t="shared" si="0"/>
        <v>0</v>
      </c>
      <c r="B97" s="47">
        <f t="shared" si="8"/>
        <v>88</v>
      </c>
      <c r="C97" s="30" t="e">
        <f>IF(ISBLANK(D97),,VLOOKUP(LEFT(D97,1),Parametros!$A$2:$B$12,2,FALSE))</f>
        <v>#N/A</v>
      </c>
      <c r="D97" s="32">
        <f>Parametros!B297</f>
        <v>0</v>
      </c>
      <c r="E97" s="33"/>
      <c r="F97" s="34"/>
      <c r="G97" s="48">
        <f>Parametros!C297</f>
        <v>0</v>
      </c>
      <c r="H97" s="35">
        <f>Parametros!D297</f>
        <v>0</v>
      </c>
      <c r="I97" s="36">
        <f>Parametros!E297</f>
        <v>0</v>
      </c>
      <c r="J97" s="37">
        <f t="shared" ref="J97:K97" si="95">H97-M97</f>
        <v>0</v>
      </c>
      <c r="K97" s="38">
        <f t="shared" si="95"/>
        <v>0</v>
      </c>
      <c r="L97" s="36">
        <f t="shared" si="2"/>
        <v>0</v>
      </c>
      <c r="M97" s="37">
        <f>Parametros!F297</f>
        <v>0</v>
      </c>
      <c r="N97" s="38">
        <f>Parametros!G297</f>
        <v>0</v>
      </c>
      <c r="O97" s="36">
        <f t="shared" si="3"/>
        <v>0</v>
      </c>
      <c r="P97" s="39">
        <f t="shared" si="4"/>
        <v>0</v>
      </c>
      <c r="Q97" s="40"/>
      <c r="R97" s="37">
        <f t="shared" si="5"/>
        <v>0</v>
      </c>
      <c r="S97" s="41" t="e">
        <f t="shared" si="6"/>
        <v>#DIV/0!</v>
      </c>
      <c r="T97" s="42"/>
      <c r="U97" s="43">
        <f>Parametros!H297</f>
        <v>0</v>
      </c>
      <c r="V97" s="42"/>
      <c r="W97" s="37">
        <f>Parametros!I297</f>
        <v>0</v>
      </c>
      <c r="X97" s="38">
        <f>Parametros!J297</f>
        <v>0</v>
      </c>
      <c r="Y97" s="38">
        <f>Parametros!K297</f>
        <v>0</v>
      </c>
      <c r="Z97" s="38">
        <f>Parametros!L297</f>
        <v>0</v>
      </c>
      <c r="AA97" s="44">
        <f>Parametros!M297</f>
        <v>0</v>
      </c>
      <c r="AB97" s="261">
        <f t="shared" si="7"/>
        <v>0</v>
      </c>
      <c r="AC97" s="46"/>
      <c r="AD97" s="46"/>
    </row>
    <row r="98" spans="1:30" ht="15.75" customHeight="1">
      <c r="A98" s="28" t="str">
        <f t="shared" si="0"/>
        <v>0</v>
      </c>
      <c r="B98" s="47">
        <f t="shared" si="8"/>
        <v>89</v>
      </c>
      <c r="C98" s="30" t="e">
        <f>IF(ISBLANK(D98),,VLOOKUP(LEFT(D98,1),Parametros!$A$2:$B$12,2,FALSE))</f>
        <v>#N/A</v>
      </c>
      <c r="D98" s="32">
        <f>Parametros!B298</f>
        <v>0</v>
      </c>
      <c r="E98" s="33"/>
      <c r="F98" s="34"/>
      <c r="G98" s="48">
        <f>Parametros!C298</f>
        <v>0</v>
      </c>
      <c r="H98" s="35">
        <f>Parametros!D298</f>
        <v>0</v>
      </c>
      <c r="I98" s="36">
        <f>Parametros!E298</f>
        <v>0</v>
      </c>
      <c r="J98" s="37">
        <f t="shared" ref="J98:K98" si="96">H98-M98</f>
        <v>0</v>
      </c>
      <c r="K98" s="38">
        <f t="shared" si="96"/>
        <v>0</v>
      </c>
      <c r="L98" s="36">
        <f t="shared" si="2"/>
        <v>0</v>
      </c>
      <c r="M98" s="37">
        <f>Parametros!F298</f>
        <v>0</v>
      </c>
      <c r="N98" s="38">
        <f>Parametros!G298</f>
        <v>0</v>
      </c>
      <c r="O98" s="36">
        <f t="shared" si="3"/>
        <v>0</v>
      </c>
      <c r="P98" s="39">
        <f t="shared" si="4"/>
        <v>0</v>
      </c>
      <c r="Q98" s="40"/>
      <c r="R98" s="37">
        <f t="shared" si="5"/>
        <v>0</v>
      </c>
      <c r="S98" s="41" t="e">
        <f t="shared" si="6"/>
        <v>#DIV/0!</v>
      </c>
      <c r="T98" s="42"/>
      <c r="U98" s="43">
        <f>Parametros!H298</f>
        <v>0</v>
      </c>
      <c r="V98" s="42"/>
      <c r="W98" s="37">
        <f>Parametros!I298</f>
        <v>0</v>
      </c>
      <c r="X98" s="38">
        <f>Parametros!J298</f>
        <v>0</v>
      </c>
      <c r="Y98" s="38">
        <f>Parametros!K298</f>
        <v>0</v>
      </c>
      <c r="Z98" s="38">
        <f>Parametros!L298</f>
        <v>0</v>
      </c>
      <c r="AA98" s="44">
        <f>Parametros!M298</f>
        <v>0</v>
      </c>
      <c r="AB98" s="261">
        <f t="shared" si="7"/>
        <v>0</v>
      </c>
      <c r="AC98" s="46"/>
      <c r="AD98" s="46"/>
    </row>
    <row r="99" spans="1:30" ht="15.75" customHeight="1">
      <c r="A99" s="28" t="str">
        <f t="shared" si="0"/>
        <v>0</v>
      </c>
      <c r="B99" s="47">
        <f t="shared" si="8"/>
        <v>90</v>
      </c>
      <c r="C99" s="30" t="e">
        <f>IF(ISBLANK(D99),,VLOOKUP(LEFT(D99,1),Parametros!$A$2:$B$12,2,FALSE))</f>
        <v>#N/A</v>
      </c>
      <c r="D99" s="32">
        <f>Parametros!B299</f>
        <v>0</v>
      </c>
      <c r="E99" s="33"/>
      <c r="F99" s="34"/>
      <c r="G99" s="48">
        <f>Parametros!C299</f>
        <v>0</v>
      </c>
      <c r="H99" s="35">
        <f>Parametros!D299</f>
        <v>0</v>
      </c>
      <c r="I99" s="36">
        <f>Parametros!E299</f>
        <v>0</v>
      </c>
      <c r="J99" s="37">
        <f t="shared" ref="J99:K99" si="97">H99-M99</f>
        <v>0</v>
      </c>
      <c r="K99" s="38">
        <f t="shared" si="97"/>
        <v>0</v>
      </c>
      <c r="L99" s="36">
        <f t="shared" si="2"/>
        <v>0</v>
      </c>
      <c r="M99" s="37">
        <f>Parametros!F299</f>
        <v>0</v>
      </c>
      <c r="N99" s="38">
        <f>Parametros!G299</f>
        <v>0</v>
      </c>
      <c r="O99" s="36">
        <f t="shared" si="3"/>
        <v>0</v>
      </c>
      <c r="P99" s="39">
        <f t="shared" si="4"/>
        <v>0</v>
      </c>
      <c r="Q99" s="40"/>
      <c r="R99" s="37">
        <f t="shared" si="5"/>
        <v>0</v>
      </c>
      <c r="S99" s="41" t="e">
        <f t="shared" si="6"/>
        <v>#DIV/0!</v>
      </c>
      <c r="T99" s="42"/>
      <c r="U99" s="43">
        <f>Parametros!H299</f>
        <v>0</v>
      </c>
      <c r="V99" s="42"/>
      <c r="W99" s="37">
        <f>Parametros!I299</f>
        <v>0</v>
      </c>
      <c r="X99" s="38">
        <f>Parametros!J299</f>
        <v>0</v>
      </c>
      <c r="Y99" s="38">
        <f>Parametros!K299</f>
        <v>0</v>
      </c>
      <c r="Z99" s="38">
        <f>Parametros!L299</f>
        <v>0</v>
      </c>
      <c r="AA99" s="44">
        <f>Parametros!M299</f>
        <v>0</v>
      </c>
      <c r="AB99" s="261">
        <f t="shared" si="7"/>
        <v>0</v>
      </c>
      <c r="AC99" s="46"/>
      <c r="AD99" s="46"/>
    </row>
    <row r="100" spans="1:30" ht="15.75" customHeight="1">
      <c r="A100" s="28" t="str">
        <f t="shared" si="0"/>
        <v>0</v>
      </c>
      <c r="B100" s="47">
        <f t="shared" si="8"/>
        <v>91</v>
      </c>
      <c r="C100" s="30" t="e">
        <f>IF(ISBLANK(D100),,VLOOKUP(LEFT(D100,1),Parametros!$A$2:$B$12,2,FALSE))</f>
        <v>#N/A</v>
      </c>
      <c r="D100" s="32">
        <f>Parametros!B300</f>
        <v>0</v>
      </c>
      <c r="E100" s="33"/>
      <c r="F100" s="34"/>
      <c r="G100" s="48">
        <f>Parametros!C300</f>
        <v>0</v>
      </c>
      <c r="H100" s="35">
        <f>Parametros!D300</f>
        <v>0</v>
      </c>
      <c r="I100" s="36">
        <f>Parametros!E300</f>
        <v>0</v>
      </c>
      <c r="J100" s="37">
        <f t="shared" ref="J100:K100" si="98">H100-M100</f>
        <v>0</v>
      </c>
      <c r="K100" s="38">
        <f t="shared" si="98"/>
        <v>0</v>
      </c>
      <c r="L100" s="36">
        <f t="shared" si="2"/>
        <v>0</v>
      </c>
      <c r="M100" s="37">
        <f>Parametros!F300</f>
        <v>0</v>
      </c>
      <c r="N100" s="38">
        <f>Parametros!G300</f>
        <v>0</v>
      </c>
      <c r="O100" s="36">
        <f t="shared" si="3"/>
        <v>0</v>
      </c>
      <c r="P100" s="39">
        <f t="shared" si="4"/>
        <v>0</v>
      </c>
      <c r="Q100" s="40"/>
      <c r="R100" s="37">
        <f t="shared" si="5"/>
        <v>0</v>
      </c>
      <c r="S100" s="41" t="e">
        <f t="shared" si="6"/>
        <v>#DIV/0!</v>
      </c>
      <c r="T100" s="42"/>
      <c r="U100" s="43">
        <f>Parametros!H300</f>
        <v>0</v>
      </c>
      <c r="V100" s="42"/>
      <c r="W100" s="37">
        <f>Parametros!I300</f>
        <v>0</v>
      </c>
      <c r="X100" s="38">
        <f>Parametros!J300</f>
        <v>0</v>
      </c>
      <c r="Y100" s="38">
        <f>Parametros!K300</f>
        <v>0</v>
      </c>
      <c r="Z100" s="38">
        <f>Parametros!L300</f>
        <v>0</v>
      </c>
      <c r="AA100" s="44">
        <f>Parametros!M300</f>
        <v>0</v>
      </c>
      <c r="AB100" s="261">
        <f t="shared" si="7"/>
        <v>0</v>
      </c>
      <c r="AC100" s="46"/>
      <c r="AD100" s="46"/>
    </row>
    <row r="101" spans="1:30" ht="15.75" customHeight="1">
      <c r="A101" s="28" t="str">
        <f t="shared" si="0"/>
        <v>0</v>
      </c>
      <c r="B101" s="47">
        <f t="shared" si="8"/>
        <v>92</v>
      </c>
      <c r="C101" s="30" t="e">
        <f>IF(ISBLANK(D101),,VLOOKUP(LEFT(D101,1),Parametros!$A$2:$B$12,2,FALSE))</f>
        <v>#N/A</v>
      </c>
      <c r="D101" s="32">
        <f>Parametros!B301</f>
        <v>0</v>
      </c>
      <c r="E101" s="33"/>
      <c r="F101" s="34"/>
      <c r="G101" s="48">
        <f>Parametros!C301</f>
        <v>0</v>
      </c>
      <c r="H101" s="35">
        <f>Parametros!D301</f>
        <v>0</v>
      </c>
      <c r="I101" s="36">
        <f>Parametros!E301</f>
        <v>0</v>
      </c>
      <c r="J101" s="37">
        <f t="shared" ref="J101:K101" si="99">H101-M101</f>
        <v>0</v>
      </c>
      <c r="K101" s="38">
        <f t="shared" si="99"/>
        <v>0</v>
      </c>
      <c r="L101" s="36">
        <f t="shared" si="2"/>
        <v>0</v>
      </c>
      <c r="M101" s="37">
        <f>Parametros!F301</f>
        <v>0</v>
      </c>
      <c r="N101" s="38">
        <f>Parametros!G301</f>
        <v>0</v>
      </c>
      <c r="O101" s="36">
        <f t="shared" si="3"/>
        <v>0</v>
      </c>
      <c r="P101" s="39">
        <f t="shared" si="4"/>
        <v>0</v>
      </c>
      <c r="Q101" s="40"/>
      <c r="R101" s="37">
        <f t="shared" si="5"/>
        <v>0</v>
      </c>
      <c r="S101" s="41" t="e">
        <f t="shared" si="6"/>
        <v>#DIV/0!</v>
      </c>
      <c r="T101" s="42"/>
      <c r="U101" s="43">
        <f>Parametros!H301</f>
        <v>0</v>
      </c>
      <c r="V101" s="42"/>
      <c r="W101" s="37">
        <f>Parametros!I301</f>
        <v>0</v>
      </c>
      <c r="X101" s="38">
        <f>Parametros!J301</f>
        <v>0</v>
      </c>
      <c r="Y101" s="38">
        <f>Parametros!K301</f>
        <v>0</v>
      </c>
      <c r="Z101" s="38">
        <f>Parametros!L301</f>
        <v>0</v>
      </c>
      <c r="AA101" s="44">
        <f>Parametros!M301</f>
        <v>0</v>
      </c>
      <c r="AB101" s="261">
        <f t="shared" si="7"/>
        <v>0</v>
      </c>
      <c r="AC101" s="46"/>
      <c r="AD101" s="46"/>
    </row>
    <row r="102" spans="1:30" ht="15.75" customHeight="1">
      <c r="A102" s="28" t="str">
        <f t="shared" si="0"/>
        <v>0</v>
      </c>
      <c r="B102" s="47">
        <f t="shared" si="8"/>
        <v>93</v>
      </c>
      <c r="C102" s="30" t="e">
        <f>IF(ISBLANK(D102),,VLOOKUP(LEFT(D102,1),Parametros!$A$2:$B$12,2,FALSE))</f>
        <v>#N/A</v>
      </c>
      <c r="D102" s="32">
        <f>Parametros!B302</f>
        <v>0</v>
      </c>
      <c r="E102" s="33"/>
      <c r="F102" s="34"/>
      <c r="G102" s="48">
        <f>Parametros!C302</f>
        <v>0</v>
      </c>
      <c r="H102" s="35">
        <f>Parametros!D302</f>
        <v>0</v>
      </c>
      <c r="I102" s="36">
        <f>Parametros!E302</f>
        <v>0</v>
      </c>
      <c r="J102" s="37">
        <f t="shared" ref="J102:K102" si="100">H102-M102</f>
        <v>0</v>
      </c>
      <c r="K102" s="38">
        <f t="shared" si="100"/>
        <v>0</v>
      </c>
      <c r="L102" s="36">
        <f t="shared" si="2"/>
        <v>0</v>
      </c>
      <c r="M102" s="37">
        <f>Parametros!F302</f>
        <v>0</v>
      </c>
      <c r="N102" s="38">
        <f>Parametros!G302</f>
        <v>0</v>
      </c>
      <c r="O102" s="36">
        <f t="shared" si="3"/>
        <v>0</v>
      </c>
      <c r="P102" s="39">
        <f t="shared" si="4"/>
        <v>0</v>
      </c>
      <c r="Q102" s="40"/>
      <c r="R102" s="37">
        <f t="shared" si="5"/>
        <v>0</v>
      </c>
      <c r="S102" s="41" t="e">
        <f t="shared" si="6"/>
        <v>#DIV/0!</v>
      </c>
      <c r="T102" s="42"/>
      <c r="U102" s="43">
        <f>Parametros!H302</f>
        <v>0</v>
      </c>
      <c r="V102" s="42"/>
      <c r="W102" s="37">
        <f>Parametros!I302</f>
        <v>0</v>
      </c>
      <c r="X102" s="38">
        <f>Parametros!J302</f>
        <v>0</v>
      </c>
      <c r="Y102" s="38">
        <f>Parametros!K302</f>
        <v>0</v>
      </c>
      <c r="Z102" s="38">
        <f>Parametros!L302</f>
        <v>0</v>
      </c>
      <c r="AA102" s="44">
        <f>Parametros!M302</f>
        <v>0</v>
      </c>
      <c r="AB102" s="261">
        <f t="shared" si="7"/>
        <v>0</v>
      </c>
      <c r="AC102" s="46"/>
      <c r="AD102" s="46"/>
    </row>
    <row r="103" spans="1:30" ht="15.75" customHeight="1">
      <c r="A103" s="28" t="str">
        <f t="shared" si="0"/>
        <v>0</v>
      </c>
      <c r="B103" s="47">
        <f t="shared" si="8"/>
        <v>94</v>
      </c>
      <c r="C103" s="30" t="e">
        <f>IF(ISBLANK(D103),,VLOOKUP(LEFT(D103,1),Parametros!$A$2:$B$12,2,FALSE))</f>
        <v>#N/A</v>
      </c>
      <c r="D103" s="32">
        <f>Parametros!B303</f>
        <v>0</v>
      </c>
      <c r="E103" s="33"/>
      <c r="F103" s="34"/>
      <c r="G103" s="48">
        <f>Parametros!C303</f>
        <v>0</v>
      </c>
      <c r="H103" s="35">
        <f>Parametros!D303</f>
        <v>0</v>
      </c>
      <c r="I103" s="36">
        <f>Parametros!E303</f>
        <v>0</v>
      </c>
      <c r="J103" s="37">
        <f t="shared" ref="J103:K103" si="101">H103-M103</f>
        <v>0</v>
      </c>
      <c r="K103" s="38">
        <f t="shared" si="101"/>
        <v>0</v>
      </c>
      <c r="L103" s="36">
        <f t="shared" si="2"/>
        <v>0</v>
      </c>
      <c r="M103" s="37">
        <f>Parametros!F303</f>
        <v>0</v>
      </c>
      <c r="N103" s="38">
        <f>Parametros!G303</f>
        <v>0</v>
      </c>
      <c r="O103" s="36">
        <f t="shared" si="3"/>
        <v>0</v>
      </c>
      <c r="P103" s="39">
        <f t="shared" si="4"/>
        <v>0</v>
      </c>
      <c r="Q103" s="40"/>
      <c r="R103" s="37">
        <f t="shared" si="5"/>
        <v>0</v>
      </c>
      <c r="S103" s="41" t="e">
        <f t="shared" si="6"/>
        <v>#DIV/0!</v>
      </c>
      <c r="T103" s="42"/>
      <c r="U103" s="43">
        <f>Parametros!H303</f>
        <v>0</v>
      </c>
      <c r="V103" s="42"/>
      <c r="W103" s="37">
        <f>Parametros!I303</f>
        <v>0</v>
      </c>
      <c r="X103" s="38">
        <f>Parametros!J303</f>
        <v>0</v>
      </c>
      <c r="Y103" s="38">
        <f>Parametros!K303</f>
        <v>0</v>
      </c>
      <c r="Z103" s="38">
        <f>Parametros!L303</f>
        <v>0</v>
      </c>
      <c r="AA103" s="44">
        <f>Parametros!M303</f>
        <v>0</v>
      </c>
      <c r="AB103" s="261">
        <f t="shared" si="7"/>
        <v>0</v>
      </c>
      <c r="AC103" s="46"/>
      <c r="AD103" s="46"/>
    </row>
    <row r="104" spans="1:30" ht="15.75" customHeight="1">
      <c r="A104" s="28" t="str">
        <f t="shared" si="0"/>
        <v>0</v>
      </c>
      <c r="B104" s="47">
        <f t="shared" si="8"/>
        <v>95</v>
      </c>
      <c r="C104" s="30" t="e">
        <f>IF(ISBLANK(D104),,VLOOKUP(LEFT(D104,1),Parametros!$A$2:$B$12,2,FALSE))</f>
        <v>#N/A</v>
      </c>
      <c r="D104" s="32">
        <f>Parametros!B304</f>
        <v>0</v>
      </c>
      <c r="E104" s="33"/>
      <c r="F104" s="34"/>
      <c r="G104" s="48">
        <f>Parametros!C304</f>
        <v>0</v>
      </c>
      <c r="H104" s="35">
        <f>Parametros!D304</f>
        <v>0</v>
      </c>
      <c r="I104" s="36">
        <f>Parametros!E304</f>
        <v>0</v>
      </c>
      <c r="J104" s="37">
        <f t="shared" ref="J104:K104" si="102">H104-M104</f>
        <v>0</v>
      </c>
      <c r="K104" s="38">
        <f t="shared" si="102"/>
        <v>0</v>
      </c>
      <c r="L104" s="36">
        <f t="shared" si="2"/>
        <v>0</v>
      </c>
      <c r="M104" s="37">
        <f>Parametros!F304</f>
        <v>0</v>
      </c>
      <c r="N104" s="38">
        <f>Parametros!G304</f>
        <v>0</v>
      </c>
      <c r="O104" s="36">
        <f t="shared" si="3"/>
        <v>0</v>
      </c>
      <c r="P104" s="39">
        <f t="shared" si="4"/>
        <v>0</v>
      </c>
      <c r="Q104" s="40"/>
      <c r="R104" s="37">
        <f t="shared" si="5"/>
        <v>0</v>
      </c>
      <c r="S104" s="41" t="e">
        <f t="shared" si="6"/>
        <v>#DIV/0!</v>
      </c>
      <c r="T104" s="42"/>
      <c r="U104" s="43">
        <f>Parametros!H304</f>
        <v>0</v>
      </c>
      <c r="V104" s="42"/>
      <c r="W104" s="37">
        <f>Parametros!I304</f>
        <v>0</v>
      </c>
      <c r="X104" s="38">
        <f>Parametros!J304</f>
        <v>0</v>
      </c>
      <c r="Y104" s="38">
        <f>Parametros!K304</f>
        <v>0</v>
      </c>
      <c r="Z104" s="38">
        <f>Parametros!L304</f>
        <v>0</v>
      </c>
      <c r="AA104" s="44">
        <f>Parametros!M304</f>
        <v>0</v>
      </c>
      <c r="AB104" s="261">
        <f t="shared" si="7"/>
        <v>0</v>
      </c>
      <c r="AC104" s="46"/>
      <c r="AD104" s="46"/>
    </row>
    <row r="105" spans="1:30" ht="15.75" customHeight="1">
      <c r="A105" s="28" t="str">
        <f t="shared" si="0"/>
        <v>0</v>
      </c>
      <c r="B105" s="47">
        <f t="shared" si="8"/>
        <v>96</v>
      </c>
      <c r="C105" s="30" t="e">
        <f>IF(ISBLANK(D105),,VLOOKUP(LEFT(D105,1),Parametros!$A$2:$B$12,2,FALSE))</f>
        <v>#N/A</v>
      </c>
      <c r="D105" s="32">
        <f>Parametros!B305</f>
        <v>0</v>
      </c>
      <c r="E105" s="33"/>
      <c r="F105" s="34"/>
      <c r="G105" s="48">
        <f>Parametros!C305</f>
        <v>0</v>
      </c>
      <c r="H105" s="35">
        <f>Parametros!D305</f>
        <v>0</v>
      </c>
      <c r="I105" s="36">
        <f>Parametros!E305</f>
        <v>0</v>
      </c>
      <c r="J105" s="37">
        <f t="shared" ref="J105:K105" si="103">H105-M105</f>
        <v>0</v>
      </c>
      <c r="K105" s="38">
        <f t="shared" si="103"/>
        <v>0</v>
      </c>
      <c r="L105" s="36">
        <f t="shared" si="2"/>
        <v>0</v>
      </c>
      <c r="M105" s="37">
        <f>Parametros!F305</f>
        <v>0</v>
      </c>
      <c r="N105" s="38">
        <f>Parametros!G305</f>
        <v>0</v>
      </c>
      <c r="O105" s="36">
        <f t="shared" si="3"/>
        <v>0</v>
      </c>
      <c r="P105" s="39">
        <f t="shared" si="4"/>
        <v>0</v>
      </c>
      <c r="Q105" s="40"/>
      <c r="R105" s="37">
        <f t="shared" si="5"/>
        <v>0</v>
      </c>
      <c r="S105" s="41" t="e">
        <f t="shared" si="6"/>
        <v>#DIV/0!</v>
      </c>
      <c r="T105" s="42"/>
      <c r="U105" s="43">
        <f>Parametros!H305</f>
        <v>0</v>
      </c>
      <c r="V105" s="42"/>
      <c r="W105" s="37">
        <f>Parametros!I305</f>
        <v>0</v>
      </c>
      <c r="X105" s="38">
        <f>Parametros!J305</f>
        <v>0</v>
      </c>
      <c r="Y105" s="38">
        <f>Parametros!K305</f>
        <v>0</v>
      </c>
      <c r="Z105" s="38">
        <f>Parametros!L305</f>
        <v>0</v>
      </c>
      <c r="AA105" s="44">
        <f>Parametros!M305</f>
        <v>0</v>
      </c>
      <c r="AB105" s="261">
        <f t="shared" si="7"/>
        <v>0</v>
      </c>
      <c r="AC105" s="46"/>
      <c r="AD105" s="46"/>
    </row>
    <row r="106" spans="1:30" ht="15.75" customHeight="1">
      <c r="A106" s="28" t="str">
        <f t="shared" si="0"/>
        <v>0</v>
      </c>
      <c r="B106" s="47">
        <f t="shared" si="8"/>
        <v>97</v>
      </c>
      <c r="C106" s="30" t="e">
        <f>IF(ISBLANK(D106),,VLOOKUP(LEFT(D106,1),Parametros!$A$2:$B$12,2,FALSE))</f>
        <v>#N/A</v>
      </c>
      <c r="D106" s="32">
        <f>Parametros!B306</f>
        <v>0</v>
      </c>
      <c r="E106" s="33"/>
      <c r="F106" s="34"/>
      <c r="G106" s="48">
        <f>Parametros!C306</f>
        <v>0</v>
      </c>
      <c r="H106" s="35">
        <f>Parametros!D306</f>
        <v>0</v>
      </c>
      <c r="I106" s="36">
        <f>Parametros!E306</f>
        <v>0</v>
      </c>
      <c r="J106" s="37">
        <f t="shared" ref="J106:K106" si="104">H106-M106</f>
        <v>0</v>
      </c>
      <c r="K106" s="38">
        <f t="shared" si="104"/>
        <v>0</v>
      </c>
      <c r="L106" s="36">
        <f t="shared" si="2"/>
        <v>0</v>
      </c>
      <c r="M106" s="37">
        <f>Parametros!F306</f>
        <v>0</v>
      </c>
      <c r="N106" s="38">
        <f>Parametros!G306</f>
        <v>0</v>
      </c>
      <c r="O106" s="36">
        <f t="shared" si="3"/>
        <v>0</v>
      </c>
      <c r="P106" s="39">
        <f t="shared" si="4"/>
        <v>0</v>
      </c>
      <c r="Q106" s="40"/>
      <c r="R106" s="37">
        <f t="shared" si="5"/>
        <v>0</v>
      </c>
      <c r="S106" s="41" t="e">
        <f t="shared" si="6"/>
        <v>#DIV/0!</v>
      </c>
      <c r="T106" s="42"/>
      <c r="U106" s="43">
        <f>Parametros!H306</f>
        <v>0</v>
      </c>
      <c r="V106" s="42"/>
      <c r="W106" s="37">
        <f>Parametros!I306</f>
        <v>0</v>
      </c>
      <c r="X106" s="38">
        <f>Parametros!J306</f>
        <v>0</v>
      </c>
      <c r="Y106" s="38">
        <f>Parametros!K306</f>
        <v>0</v>
      </c>
      <c r="Z106" s="38">
        <f>Parametros!L306</f>
        <v>0</v>
      </c>
      <c r="AA106" s="44">
        <f>Parametros!M306</f>
        <v>0</v>
      </c>
      <c r="AB106" s="261">
        <f t="shared" si="7"/>
        <v>0</v>
      </c>
      <c r="AC106" s="46"/>
      <c r="AD106" s="46"/>
    </row>
    <row r="107" spans="1:30" ht="15.75" customHeight="1">
      <c r="A107" s="28" t="str">
        <f t="shared" si="0"/>
        <v>0</v>
      </c>
      <c r="B107" s="47">
        <f t="shared" si="8"/>
        <v>98</v>
      </c>
      <c r="C107" s="30" t="e">
        <f>IF(ISBLANK(D107),,VLOOKUP(LEFT(D107,1),Parametros!$A$2:$B$12,2,FALSE))</f>
        <v>#N/A</v>
      </c>
      <c r="D107" s="32">
        <f>Parametros!B307</f>
        <v>0</v>
      </c>
      <c r="E107" s="33"/>
      <c r="F107" s="34"/>
      <c r="G107" s="48">
        <f>Parametros!C307</f>
        <v>0</v>
      </c>
      <c r="H107" s="35">
        <f>Parametros!D307</f>
        <v>0</v>
      </c>
      <c r="I107" s="36">
        <f>Parametros!E307</f>
        <v>0</v>
      </c>
      <c r="J107" s="37">
        <f t="shared" ref="J107:K107" si="105">H107-M107</f>
        <v>0</v>
      </c>
      <c r="K107" s="38">
        <f t="shared" si="105"/>
        <v>0</v>
      </c>
      <c r="L107" s="36">
        <f t="shared" si="2"/>
        <v>0</v>
      </c>
      <c r="M107" s="37">
        <f>Parametros!F307</f>
        <v>0</v>
      </c>
      <c r="N107" s="38">
        <f>Parametros!G307</f>
        <v>0</v>
      </c>
      <c r="O107" s="36">
        <f t="shared" si="3"/>
        <v>0</v>
      </c>
      <c r="P107" s="39">
        <f t="shared" si="4"/>
        <v>0</v>
      </c>
      <c r="Q107" s="40"/>
      <c r="R107" s="37">
        <f t="shared" si="5"/>
        <v>0</v>
      </c>
      <c r="S107" s="41" t="e">
        <f t="shared" si="6"/>
        <v>#DIV/0!</v>
      </c>
      <c r="T107" s="42"/>
      <c r="U107" s="43">
        <f>Parametros!H307</f>
        <v>0</v>
      </c>
      <c r="V107" s="42"/>
      <c r="W107" s="37">
        <f>Parametros!I307</f>
        <v>0</v>
      </c>
      <c r="X107" s="38">
        <f>Parametros!J307</f>
        <v>0</v>
      </c>
      <c r="Y107" s="38">
        <f>Parametros!K307</f>
        <v>0</v>
      </c>
      <c r="Z107" s="38">
        <f>Parametros!L307</f>
        <v>0</v>
      </c>
      <c r="AA107" s="44">
        <f>Parametros!M307</f>
        <v>0</v>
      </c>
      <c r="AB107" s="261">
        <f t="shared" si="7"/>
        <v>0</v>
      </c>
      <c r="AC107" s="46"/>
      <c r="AD107" s="46"/>
    </row>
    <row r="108" spans="1:30" ht="15.75" customHeight="1">
      <c r="A108" s="28" t="str">
        <f t="shared" si="0"/>
        <v>0</v>
      </c>
      <c r="B108" s="47">
        <f t="shared" si="8"/>
        <v>99</v>
      </c>
      <c r="C108" s="30" t="e">
        <f>IF(ISBLANK(D108),,VLOOKUP(LEFT(D108,1),Parametros!$A$2:$B$12,2,FALSE))</f>
        <v>#N/A</v>
      </c>
      <c r="D108" s="32">
        <f>Parametros!B308</f>
        <v>0</v>
      </c>
      <c r="E108" s="33"/>
      <c r="F108" s="34"/>
      <c r="G108" s="48">
        <f>Parametros!C308</f>
        <v>0</v>
      </c>
      <c r="H108" s="35">
        <f>Parametros!D308</f>
        <v>0</v>
      </c>
      <c r="I108" s="36">
        <f>Parametros!E308</f>
        <v>0</v>
      </c>
      <c r="J108" s="37">
        <f t="shared" ref="J108:K108" si="106">H108-M108</f>
        <v>0</v>
      </c>
      <c r="K108" s="38">
        <f t="shared" si="106"/>
        <v>0</v>
      </c>
      <c r="L108" s="36">
        <f t="shared" si="2"/>
        <v>0</v>
      </c>
      <c r="M108" s="37">
        <f>Parametros!F308</f>
        <v>0</v>
      </c>
      <c r="N108" s="38">
        <f>Parametros!G308</f>
        <v>0</v>
      </c>
      <c r="O108" s="36">
        <f t="shared" si="3"/>
        <v>0</v>
      </c>
      <c r="P108" s="39">
        <f t="shared" si="4"/>
        <v>0</v>
      </c>
      <c r="Q108" s="40"/>
      <c r="R108" s="37">
        <f t="shared" si="5"/>
        <v>0</v>
      </c>
      <c r="S108" s="41" t="e">
        <f t="shared" si="6"/>
        <v>#DIV/0!</v>
      </c>
      <c r="T108" s="42"/>
      <c r="U108" s="43">
        <f>Parametros!H308</f>
        <v>0</v>
      </c>
      <c r="V108" s="42"/>
      <c r="W108" s="37">
        <f>Parametros!I308</f>
        <v>0</v>
      </c>
      <c r="X108" s="38">
        <f>Parametros!J308</f>
        <v>0</v>
      </c>
      <c r="Y108" s="38">
        <f>Parametros!K308</f>
        <v>0</v>
      </c>
      <c r="Z108" s="38">
        <f>Parametros!L308</f>
        <v>0</v>
      </c>
      <c r="AA108" s="44">
        <f>Parametros!M308</f>
        <v>0</v>
      </c>
      <c r="AB108" s="261">
        <f t="shared" si="7"/>
        <v>0</v>
      </c>
      <c r="AC108" s="46"/>
      <c r="AD108" s="46"/>
    </row>
    <row r="109" spans="1:30" ht="15.75" customHeight="1">
      <c r="A109" s="28" t="str">
        <f t="shared" si="0"/>
        <v>0</v>
      </c>
      <c r="B109" s="47">
        <f t="shared" si="8"/>
        <v>100</v>
      </c>
      <c r="C109" s="30" t="e">
        <f>IF(ISBLANK(D109),,VLOOKUP(LEFT(D109,1),Parametros!$A$2:$B$12,2,FALSE))</f>
        <v>#N/A</v>
      </c>
      <c r="D109" s="32">
        <f>Parametros!B309</f>
        <v>0</v>
      </c>
      <c r="E109" s="33"/>
      <c r="F109" s="34"/>
      <c r="G109" s="48">
        <f>Parametros!C309</f>
        <v>0</v>
      </c>
      <c r="H109" s="35">
        <f>Parametros!D309</f>
        <v>0</v>
      </c>
      <c r="I109" s="36">
        <f>Parametros!E309</f>
        <v>0</v>
      </c>
      <c r="J109" s="37">
        <f t="shared" ref="J109:K109" si="107">H109-M109</f>
        <v>0</v>
      </c>
      <c r="K109" s="38">
        <f t="shared" si="107"/>
        <v>0</v>
      </c>
      <c r="L109" s="36">
        <f t="shared" si="2"/>
        <v>0</v>
      </c>
      <c r="M109" s="37">
        <f>Parametros!F309</f>
        <v>0</v>
      </c>
      <c r="N109" s="38">
        <f>Parametros!G309</f>
        <v>0</v>
      </c>
      <c r="O109" s="36">
        <f t="shared" si="3"/>
        <v>0</v>
      </c>
      <c r="P109" s="39">
        <f t="shared" si="4"/>
        <v>0</v>
      </c>
      <c r="Q109" s="40"/>
      <c r="R109" s="37">
        <f t="shared" si="5"/>
        <v>0</v>
      </c>
      <c r="S109" s="41" t="e">
        <f t="shared" si="6"/>
        <v>#DIV/0!</v>
      </c>
      <c r="T109" s="42"/>
      <c r="U109" s="43">
        <f>Parametros!H309</f>
        <v>0</v>
      </c>
      <c r="V109" s="42"/>
      <c r="W109" s="37">
        <f>Parametros!I309</f>
        <v>0</v>
      </c>
      <c r="X109" s="38">
        <f>Parametros!J309</f>
        <v>0</v>
      </c>
      <c r="Y109" s="38">
        <f>Parametros!K309</f>
        <v>0</v>
      </c>
      <c r="Z109" s="38">
        <f>Parametros!L309</f>
        <v>0</v>
      </c>
      <c r="AA109" s="44">
        <f>Parametros!M309</f>
        <v>0</v>
      </c>
      <c r="AB109" s="261">
        <f t="shared" si="7"/>
        <v>0</v>
      </c>
      <c r="AC109" s="46"/>
      <c r="AD109" s="46"/>
    </row>
    <row r="110" spans="1:30" ht="15.75" customHeight="1">
      <c r="A110" s="28" t="str">
        <f t="shared" si="0"/>
        <v>0</v>
      </c>
      <c r="B110" s="47">
        <f t="shared" si="8"/>
        <v>101</v>
      </c>
      <c r="C110" s="30" t="e">
        <f>IF(ISBLANK(D110),,VLOOKUP(LEFT(D110,1),Parametros!$A$2:$B$12,2,FALSE))</f>
        <v>#N/A</v>
      </c>
      <c r="D110" s="32">
        <f>Parametros!B310</f>
        <v>0</v>
      </c>
      <c r="E110" s="33"/>
      <c r="F110" s="34"/>
      <c r="G110" s="48">
        <f>Parametros!C310</f>
        <v>0</v>
      </c>
      <c r="H110" s="35">
        <f>Parametros!D310</f>
        <v>0</v>
      </c>
      <c r="I110" s="36">
        <f>Parametros!E310</f>
        <v>0</v>
      </c>
      <c r="J110" s="37">
        <f t="shared" ref="J110:K110" si="108">H110-M110</f>
        <v>0</v>
      </c>
      <c r="K110" s="38">
        <f t="shared" si="108"/>
        <v>0</v>
      </c>
      <c r="L110" s="36">
        <f t="shared" si="2"/>
        <v>0</v>
      </c>
      <c r="M110" s="37">
        <f>Parametros!F310</f>
        <v>0</v>
      </c>
      <c r="N110" s="38">
        <f>Parametros!G310</f>
        <v>0</v>
      </c>
      <c r="O110" s="36">
        <f t="shared" si="3"/>
        <v>0</v>
      </c>
      <c r="P110" s="39">
        <f t="shared" si="4"/>
        <v>0</v>
      </c>
      <c r="Q110" s="40"/>
      <c r="R110" s="37">
        <f t="shared" si="5"/>
        <v>0</v>
      </c>
      <c r="S110" s="41" t="e">
        <f t="shared" si="6"/>
        <v>#DIV/0!</v>
      </c>
      <c r="T110" s="42"/>
      <c r="U110" s="43">
        <f>Parametros!H310</f>
        <v>0</v>
      </c>
      <c r="V110" s="42"/>
      <c r="W110" s="37">
        <f>Parametros!I310</f>
        <v>0</v>
      </c>
      <c r="X110" s="38">
        <f>Parametros!J310</f>
        <v>0</v>
      </c>
      <c r="Y110" s="38">
        <f>Parametros!K310</f>
        <v>0</v>
      </c>
      <c r="Z110" s="38">
        <f>Parametros!L310</f>
        <v>0</v>
      </c>
      <c r="AA110" s="44">
        <f>Parametros!M310</f>
        <v>0</v>
      </c>
      <c r="AB110" s="261">
        <f t="shared" si="7"/>
        <v>0</v>
      </c>
      <c r="AC110" s="46"/>
      <c r="AD110" s="46"/>
    </row>
    <row r="111" spans="1:30" ht="15.75" customHeight="1">
      <c r="A111" s="28" t="str">
        <f t="shared" si="0"/>
        <v>0</v>
      </c>
      <c r="B111" s="47">
        <f t="shared" si="8"/>
        <v>102</v>
      </c>
      <c r="C111" s="30" t="e">
        <f>IF(ISBLANK(D111),,VLOOKUP(LEFT(D111,1),Parametros!$A$2:$B$12,2,FALSE))</f>
        <v>#N/A</v>
      </c>
      <c r="D111" s="32">
        <f>Parametros!B311</f>
        <v>0</v>
      </c>
      <c r="E111" s="33"/>
      <c r="F111" s="34"/>
      <c r="G111" s="48">
        <f>Parametros!C311</f>
        <v>0</v>
      </c>
      <c r="H111" s="35">
        <f>Parametros!D311</f>
        <v>0</v>
      </c>
      <c r="I111" s="36">
        <f>Parametros!E311</f>
        <v>0</v>
      </c>
      <c r="J111" s="37">
        <f t="shared" ref="J111:K111" si="109">H111-M111</f>
        <v>0</v>
      </c>
      <c r="K111" s="38">
        <f t="shared" si="109"/>
        <v>0</v>
      </c>
      <c r="L111" s="36">
        <f t="shared" si="2"/>
        <v>0</v>
      </c>
      <c r="M111" s="37">
        <f>Parametros!F311</f>
        <v>0</v>
      </c>
      <c r="N111" s="38">
        <f>Parametros!G311</f>
        <v>0</v>
      </c>
      <c r="O111" s="36">
        <f t="shared" si="3"/>
        <v>0</v>
      </c>
      <c r="P111" s="39">
        <f t="shared" si="4"/>
        <v>0</v>
      </c>
      <c r="Q111" s="40"/>
      <c r="R111" s="37">
        <f t="shared" si="5"/>
        <v>0</v>
      </c>
      <c r="S111" s="41" t="e">
        <f t="shared" si="6"/>
        <v>#DIV/0!</v>
      </c>
      <c r="T111" s="42"/>
      <c r="U111" s="43">
        <f>Parametros!H311</f>
        <v>0</v>
      </c>
      <c r="V111" s="42"/>
      <c r="W111" s="37">
        <f>Parametros!I311</f>
        <v>0</v>
      </c>
      <c r="X111" s="38">
        <f>Parametros!J311</f>
        <v>0</v>
      </c>
      <c r="Y111" s="38">
        <f>Parametros!K311</f>
        <v>0</v>
      </c>
      <c r="Z111" s="38">
        <f>Parametros!L311</f>
        <v>0</v>
      </c>
      <c r="AA111" s="44">
        <f>Parametros!M311</f>
        <v>0</v>
      </c>
      <c r="AB111" s="261">
        <f t="shared" si="7"/>
        <v>0</v>
      </c>
      <c r="AC111" s="46"/>
      <c r="AD111" s="46"/>
    </row>
    <row r="112" spans="1:30" ht="15.75" customHeight="1">
      <c r="A112" s="28" t="str">
        <f t="shared" si="0"/>
        <v>0</v>
      </c>
      <c r="B112" s="47">
        <f t="shared" si="8"/>
        <v>103</v>
      </c>
      <c r="C112" s="30" t="e">
        <f>IF(ISBLANK(D112),,VLOOKUP(LEFT(D112,1),Parametros!$A$2:$B$12,2,FALSE))</f>
        <v>#N/A</v>
      </c>
      <c r="D112" s="32">
        <f>Parametros!B312</f>
        <v>0</v>
      </c>
      <c r="E112" s="33"/>
      <c r="F112" s="34"/>
      <c r="G112" s="48">
        <f>Parametros!C312</f>
        <v>0</v>
      </c>
      <c r="H112" s="35">
        <f>Parametros!D312</f>
        <v>0</v>
      </c>
      <c r="I112" s="36">
        <f>Parametros!E312</f>
        <v>0</v>
      </c>
      <c r="J112" s="37">
        <f t="shared" ref="J112:K112" si="110">H112-M112</f>
        <v>0</v>
      </c>
      <c r="K112" s="38">
        <f t="shared" si="110"/>
        <v>0</v>
      </c>
      <c r="L112" s="36">
        <f t="shared" si="2"/>
        <v>0</v>
      </c>
      <c r="M112" s="37">
        <f>Parametros!F312</f>
        <v>0</v>
      </c>
      <c r="N112" s="38">
        <f>Parametros!G312</f>
        <v>0</v>
      </c>
      <c r="O112" s="36">
        <f t="shared" si="3"/>
        <v>0</v>
      </c>
      <c r="P112" s="39">
        <f t="shared" si="4"/>
        <v>0</v>
      </c>
      <c r="Q112" s="40"/>
      <c r="R112" s="37">
        <f t="shared" si="5"/>
        <v>0</v>
      </c>
      <c r="S112" s="41" t="e">
        <f t="shared" si="6"/>
        <v>#DIV/0!</v>
      </c>
      <c r="T112" s="42"/>
      <c r="U112" s="43">
        <f>Parametros!H312</f>
        <v>0</v>
      </c>
      <c r="V112" s="42"/>
      <c r="W112" s="37">
        <f>Parametros!I312</f>
        <v>0</v>
      </c>
      <c r="X112" s="38">
        <f>Parametros!J312</f>
        <v>0</v>
      </c>
      <c r="Y112" s="38">
        <f>Parametros!K312</f>
        <v>0</v>
      </c>
      <c r="Z112" s="38">
        <f>Parametros!L312</f>
        <v>0</v>
      </c>
      <c r="AA112" s="44">
        <f>Parametros!M312</f>
        <v>0</v>
      </c>
      <c r="AB112" s="261">
        <f t="shared" si="7"/>
        <v>0</v>
      </c>
      <c r="AC112" s="46"/>
      <c r="AD112" s="46"/>
    </row>
    <row r="113" spans="1:30" ht="15.75" customHeight="1">
      <c r="A113" s="28" t="str">
        <f t="shared" si="0"/>
        <v>0</v>
      </c>
      <c r="B113" s="47">
        <f t="shared" si="8"/>
        <v>104</v>
      </c>
      <c r="C113" s="30" t="e">
        <f>IF(ISBLANK(D113),,VLOOKUP(LEFT(D113,1),Parametros!$A$2:$B$12,2,FALSE))</f>
        <v>#N/A</v>
      </c>
      <c r="D113" s="32">
        <f>Parametros!B313</f>
        <v>0</v>
      </c>
      <c r="E113" s="33"/>
      <c r="F113" s="34"/>
      <c r="G113" s="48">
        <f>Parametros!C313</f>
        <v>0</v>
      </c>
      <c r="H113" s="35">
        <f>Parametros!D313</f>
        <v>0</v>
      </c>
      <c r="I113" s="36">
        <f>Parametros!E313</f>
        <v>0</v>
      </c>
      <c r="J113" s="37">
        <f t="shared" ref="J113:K113" si="111">H113-M113</f>
        <v>0</v>
      </c>
      <c r="K113" s="38">
        <f t="shared" si="111"/>
        <v>0</v>
      </c>
      <c r="L113" s="36">
        <f t="shared" si="2"/>
        <v>0</v>
      </c>
      <c r="M113" s="37">
        <f>Parametros!F313</f>
        <v>0</v>
      </c>
      <c r="N113" s="38">
        <f>Parametros!G313</f>
        <v>0</v>
      </c>
      <c r="O113" s="36">
        <f t="shared" si="3"/>
        <v>0</v>
      </c>
      <c r="P113" s="39">
        <f t="shared" si="4"/>
        <v>0</v>
      </c>
      <c r="Q113" s="40"/>
      <c r="R113" s="37">
        <f t="shared" si="5"/>
        <v>0</v>
      </c>
      <c r="S113" s="41" t="e">
        <f t="shared" si="6"/>
        <v>#DIV/0!</v>
      </c>
      <c r="T113" s="42"/>
      <c r="U113" s="43">
        <f>Parametros!H313</f>
        <v>0</v>
      </c>
      <c r="V113" s="42"/>
      <c r="W113" s="37">
        <f>Parametros!I313</f>
        <v>0</v>
      </c>
      <c r="X113" s="38">
        <f>Parametros!J313</f>
        <v>0</v>
      </c>
      <c r="Y113" s="38">
        <f>Parametros!K313</f>
        <v>0</v>
      </c>
      <c r="Z113" s="38">
        <f>Parametros!L313</f>
        <v>0</v>
      </c>
      <c r="AA113" s="44">
        <f>Parametros!M313</f>
        <v>0</v>
      </c>
      <c r="AB113" s="261">
        <f t="shared" si="7"/>
        <v>0</v>
      </c>
      <c r="AC113" s="46"/>
      <c r="AD113" s="46"/>
    </row>
    <row r="114" spans="1:30" ht="15.75" customHeight="1">
      <c r="A114" s="28" t="str">
        <f t="shared" si="0"/>
        <v>0</v>
      </c>
      <c r="B114" s="47">
        <f t="shared" si="8"/>
        <v>105</v>
      </c>
      <c r="C114" s="30" t="e">
        <f>IF(ISBLANK(D114),,VLOOKUP(LEFT(D114,1),Parametros!$A$2:$B$12,2,FALSE))</f>
        <v>#N/A</v>
      </c>
      <c r="D114" s="32">
        <f>Parametros!B314</f>
        <v>0</v>
      </c>
      <c r="E114" s="33"/>
      <c r="F114" s="34"/>
      <c r="G114" s="48">
        <f>Parametros!C314</f>
        <v>0</v>
      </c>
      <c r="H114" s="35">
        <f>Parametros!D314</f>
        <v>0</v>
      </c>
      <c r="I114" s="36">
        <f>Parametros!E314</f>
        <v>0</v>
      </c>
      <c r="J114" s="37">
        <f t="shared" ref="J114:K114" si="112">H114-M114</f>
        <v>0</v>
      </c>
      <c r="K114" s="38">
        <f t="shared" si="112"/>
        <v>0</v>
      </c>
      <c r="L114" s="36">
        <f t="shared" si="2"/>
        <v>0</v>
      </c>
      <c r="M114" s="37">
        <f>Parametros!F314</f>
        <v>0</v>
      </c>
      <c r="N114" s="38">
        <f>Parametros!G314</f>
        <v>0</v>
      </c>
      <c r="O114" s="36">
        <f t="shared" si="3"/>
        <v>0</v>
      </c>
      <c r="P114" s="39">
        <f t="shared" si="4"/>
        <v>0</v>
      </c>
      <c r="Q114" s="40"/>
      <c r="R114" s="37">
        <f t="shared" si="5"/>
        <v>0</v>
      </c>
      <c r="S114" s="41" t="e">
        <f t="shared" si="6"/>
        <v>#DIV/0!</v>
      </c>
      <c r="T114" s="42"/>
      <c r="U114" s="43">
        <f>Parametros!H314</f>
        <v>0</v>
      </c>
      <c r="V114" s="42"/>
      <c r="W114" s="37">
        <f>Parametros!I314</f>
        <v>0</v>
      </c>
      <c r="X114" s="38">
        <f>Parametros!J314</f>
        <v>0</v>
      </c>
      <c r="Y114" s="38">
        <f>Parametros!K314</f>
        <v>0</v>
      </c>
      <c r="Z114" s="38">
        <f>Parametros!L314</f>
        <v>0</v>
      </c>
      <c r="AA114" s="44">
        <f>Parametros!M314</f>
        <v>0</v>
      </c>
      <c r="AB114" s="261">
        <f t="shared" si="7"/>
        <v>0</v>
      </c>
      <c r="AC114" s="46"/>
      <c r="AD114" s="46"/>
    </row>
    <row r="115" spans="1:30" ht="15.75" customHeight="1">
      <c r="A115" s="28" t="str">
        <f t="shared" si="0"/>
        <v>0</v>
      </c>
      <c r="B115" s="47">
        <f t="shared" si="8"/>
        <v>106</v>
      </c>
      <c r="C115" s="30" t="e">
        <f>IF(ISBLANK(D115),,VLOOKUP(LEFT(D115,1),Parametros!$A$2:$B$12,2,FALSE))</f>
        <v>#N/A</v>
      </c>
      <c r="D115" s="32">
        <f>Parametros!B315</f>
        <v>0</v>
      </c>
      <c r="E115" s="33"/>
      <c r="F115" s="34"/>
      <c r="G115" s="48">
        <f>Parametros!C315</f>
        <v>0</v>
      </c>
      <c r="H115" s="35">
        <f>Parametros!D315</f>
        <v>0</v>
      </c>
      <c r="I115" s="36">
        <f>Parametros!E315</f>
        <v>0</v>
      </c>
      <c r="J115" s="37">
        <f t="shared" ref="J115:K115" si="113">H115-M115</f>
        <v>0</v>
      </c>
      <c r="K115" s="38">
        <f t="shared" si="113"/>
        <v>0</v>
      </c>
      <c r="L115" s="36">
        <f t="shared" si="2"/>
        <v>0</v>
      </c>
      <c r="M115" s="37">
        <f>Parametros!F315</f>
        <v>0</v>
      </c>
      <c r="N115" s="38">
        <f>Parametros!G315</f>
        <v>0</v>
      </c>
      <c r="O115" s="36">
        <f t="shared" si="3"/>
        <v>0</v>
      </c>
      <c r="P115" s="39">
        <f t="shared" si="4"/>
        <v>0</v>
      </c>
      <c r="Q115" s="40"/>
      <c r="R115" s="37">
        <f t="shared" si="5"/>
        <v>0</v>
      </c>
      <c r="S115" s="41" t="e">
        <f t="shared" si="6"/>
        <v>#DIV/0!</v>
      </c>
      <c r="T115" s="42"/>
      <c r="U115" s="43">
        <f>Parametros!H315</f>
        <v>0</v>
      </c>
      <c r="V115" s="42"/>
      <c r="W115" s="37">
        <f>Parametros!I315</f>
        <v>0</v>
      </c>
      <c r="X115" s="38">
        <f>Parametros!J315</f>
        <v>0</v>
      </c>
      <c r="Y115" s="38">
        <f>Parametros!K315</f>
        <v>0</v>
      </c>
      <c r="Z115" s="38">
        <f>Parametros!L315</f>
        <v>0</v>
      </c>
      <c r="AA115" s="44">
        <f>Parametros!M315</f>
        <v>0</v>
      </c>
      <c r="AB115" s="261">
        <f t="shared" si="7"/>
        <v>0</v>
      </c>
      <c r="AC115" s="46"/>
      <c r="AD115" s="46"/>
    </row>
    <row r="116" spans="1:30" ht="15.75" customHeight="1">
      <c r="A116" s="28" t="str">
        <f t="shared" si="0"/>
        <v>0</v>
      </c>
      <c r="B116" s="47">
        <f t="shared" si="8"/>
        <v>107</v>
      </c>
      <c r="C116" s="30" t="e">
        <f>IF(ISBLANK(D116),,VLOOKUP(LEFT(D116,1),Parametros!$A$2:$B$12,2,FALSE))</f>
        <v>#N/A</v>
      </c>
      <c r="D116" s="32">
        <f>Parametros!B316</f>
        <v>0</v>
      </c>
      <c r="E116" s="33"/>
      <c r="F116" s="34"/>
      <c r="G116" s="48">
        <f>Parametros!C316</f>
        <v>0</v>
      </c>
      <c r="H116" s="35">
        <f>Parametros!D316</f>
        <v>0</v>
      </c>
      <c r="I116" s="36">
        <f>Parametros!E316</f>
        <v>0</v>
      </c>
      <c r="J116" s="37">
        <f t="shared" ref="J116:K116" si="114">H116-M116</f>
        <v>0</v>
      </c>
      <c r="K116" s="38">
        <f t="shared" si="114"/>
        <v>0</v>
      </c>
      <c r="L116" s="36">
        <f t="shared" si="2"/>
        <v>0</v>
      </c>
      <c r="M116" s="37">
        <f>Parametros!F316</f>
        <v>0</v>
      </c>
      <c r="N116" s="38">
        <f>Parametros!G316</f>
        <v>0</v>
      </c>
      <c r="O116" s="36">
        <f t="shared" si="3"/>
        <v>0</v>
      </c>
      <c r="P116" s="39">
        <f t="shared" si="4"/>
        <v>0</v>
      </c>
      <c r="Q116" s="40"/>
      <c r="R116" s="37">
        <f t="shared" si="5"/>
        <v>0</v>
      </c>
      <c r="S116" s="41" t="e">
        <f t="shared" si="6"/>
        <v>#DIV/0!</v>
      </c>
      <c r="T116" s="42"/>
      <c r="U116" s="43">
        <f>Parametros!H316</f>
        <v>0</v>
      </c>
      <c r="V116" s="42"/>
      <c r="W116" s="37">
        <f>Parametros!I316</f>
        <v>0</v>
      </c>
      <c r="X116" s="38">
        <f>Parametros!J316</f>
        <v>0</v>
      </c>
      <c r="Y116" s="38">
        <f>Parametros!K316</f>
        <v>0</v>
      </c>
      <c r="Z116" s="38">
        <f>Parametros!L316</f>
        <v>0</v>
      </c>
      <c r="AA116" s="44">
        <f>Parametros!M316</f>
        <v>0</v>
      </c>
      <c r="AB116" s="261">
        <f t="shared" si="7"/>
        <v>0</v>
      </c>
      <c r="AC116" s="46"/>
      <c r="AD116" s="46"/>
    </row>
    <row r="117" spans="1:30" ht="15.75" customHeight="1">
      <c r="A117" s="28" t="str">
        <f t="shared" si="0"/>
        <v>0</v>
      </c>
      <c r="B117" s="47">
        <f t="shared" si="8"/>
        <v>108</v>
      </c>
      <c r="C117" s="30" t="e">
        <f>IF(ISBLANK(D117),,VLOOKUP(LEFT(D117,1),Parametros!$A$2:$B$12,2,FALSE))</f>
        <v>#N/A</v>
      </c>
      <c r="D117" s="32">
        <f>Parametros!B317</f>
        <v>0</v>
      </c>
      <c r="E117" s="33"/>
      <c r="F117" s="34"/>
      <c r="G117" s="48">
        <f>Parametros!C317</f>
        <v>0</v>
      </c>
      <c r="H117" s="35">
        <f>Parametros!D317</f>
        <v>0</v>
      </c>
      <c r="I117" s="36">
        <f>Parametros!E317</f>
        <v>0</v>
      </c>
      <c r="J117" s="37">
        <f t="shared" ref="J117:K117" si="115">H117-M117</f>
        <v>0</v>
      </c>
      <c r="K117" s="38">
        <f t="shared" si="115"/>
        <v>0</v>
      </c>
      <c r="L117" s="36">
        <f t="shared" si="2"/>
        <v>0</v>
      </c>
      <c r="M117" s="37">
        <f>Parametros!F317</f>
        <v>0</v>
      </c>
      <c r="N117" s="38">
        <f>Parametros!G317</f>
        <v>0</v>
      </c>
      <c r="O117" s="36">
        <f t="shared" si="3"/>
        <v>0</v>
      </c>
      <c r="P117" s="39">
        <f t="shared" si="4"/>
        <v>0</v>
      </c>
      <c r="Q117" s="40"/>
      <c r="R117" s="37">
        <f t="shared" si="5"/>
        <v>0</v>
      </c>
      <c r="S117" s="41" t="e">
        <f t="shared" si="6"/>
        <v>#DIV/0!</v>
      </c>
      <c r="T117" s="42"/>
      <c r="U117" s="43">
        <f>Parametros!H317</f>
        <v>0</v>
      </c>
      <c r="V117" s="42"/>
      <c r="W117" s="37">
        <f>Parametros!I317</f>
        <v>0</v>
      </c>
      <c r="X117" s="38">
        <f>Parametros!J317</f>
        <v>0</v>
      </c>
      <c r="Y117" s="38">
        <f>Parametros!K317</f>
        <v>0</v>
      </c>
      <c r="Z117" s="38">
        <f>Parametros!L317</f>
        <v>0</v>
      </c>
      <c r="AA117" s="44">
        <f>Parametros!M317</f>
        <v>0</v>
      </c>
      <c r="AB117" s="261">
        <f t="shared" si="7"/>
        <v>0</v>
      </c>
      <c r="AC117" s="46"/>
      <c r="AD117" s="46"/>
    </row>
    <row r="118" spans="1:30" ht="15.75" customHeight="1">
      <c r="A118" s="28" t="str">
        <f t="shared" si="0"/>
        <v>0</v>
      </c>
      <c r="B118" s="47">
        <f t="shared" si="8"/>
        <v>109</v>
      </c>
      <c r="C118" s="30" t="e">
        <f>IF(ISBLANK(D118),,VLOOKUP(LEFT(D118,1),Parametros!$A$2:$B$12,2,FALSE))</f>
        <v>#N/A</v>
      </c>
      <c r="D118" s="32">
        <f>Parametros!B318</f>
        <v>0</v>
      </c>
      <c r="E118" s="33"/>
      <c r="F118" s="34"/>
      <c r="G118" s="48">
        <f>Parametros!C318</f>
        <v>0</v>
      </c>
      <c r="H118" s="35">
        <f>Parametros!D318</f>
        <v>0</v>
      </c>
      <c r="I118" s="36">
        <f>Parametros!E318</f>
        <v>0</v>
      </c>
      <c r="J118" s="37">
        <f t="shared" ref="J118:K118" si="116">H118-M118</f>
        <v>0</v>
      </c>
      <c r="K118" s="38">
        <f t="shared" si="116"/>
        <v>0</v>
      </c>
      <c r="L118" s="36">
        <f t="shared" si="2"/>
        <v>0</v>
      </c>
      <c r="M118" s="37">
        <f>Parametros!F318</f>
        <v>0</v>
      </c>
      <c r="N118" s="38">
        <f>Parametros!G318</f>
        <v>0</v>
      </c>
      <c r="O118" s="36">
        <f t="shared" si="3"/>
        <v>0</v>
      </c>
      <c r="P118" s="39">
        <f t="shared" si="4"/>
        <v>0</v>
      </c>
      <c r="Q118" s="40"/>
      <c r="R118" s="37">
        <f t="shared" si="5"/>
        <v>0</v>
      </c>
      <c r="S118" s="41" t="e">
        <f t="shared" si="6"/>
        <v>#DIV/0!</v>
      </c>
      <c r="T118" s="42"/>
      <c r="U118" s="43">
        <f>Parametros!H318</f>
        <v>0</v>
      </c>
      <c r="V118" s="42"/>
      <c r="W118" s="37">
        <f>Parametros!I318</f>
        <v>0</v>
      </c>
      <c r="X118" s="38">
        <f>Parametros!J318</f>
        <v>0</v>
      </c>
      <c r="Y118" s="38">
        <f>Parametros!K318</f>
        <v>0</v>
      </c>
      <c r="Z118" s="38">
        <f>Parametros!L318</f>
        <v>0</v>
      </c>
      <c r="AA118" s="44">
        <f>Parametros!M318</f>
        <v>0</v>
      </c>
      <c r="AB118" s="261">
        <f t="shared" si="7"/>
        <v>0</v>
      </c>
      <c r="AC118" s="46"/>
      <c r="AD118" s="46"/>
    </row>
    <row r="119" spans="1:30" ht="15.75" customHeight="1">
      <c r="A119" s="28" t="str">
        <f t="shared" si="0"/>
        <v>0</v>
      </c>
      <c r="B119" s="47">
        <f t="shared" si="8"/>
        <v>110</v>
      </c>
      <c r="C119" s="30" t="e">
        <f>IF(ISBLANK(D119),,VLOOKUP(LEFT(D119,1),Parametros!$A$2:$B$12,2,FALSE))</f>
        <v>#N/A</v>
      </c>
      <c r="D119" s="32">
        <f>Parametros!B319</f>
        <v>0</v>
      </c>
      <c r="E119" s="33"/>
      <c r="F119" s="34"/>
      <c r="G119" s="48">
        <f>Parametros!C319</f>
        <v>0</v>
      </c>
      <c r="H119" s="35">
        <f>Parametros!D319</f>
        <v>0</v>
      </c>
      <c r="I119" s="36">
        <f>Parametros!E319</f>
        <v>0</v>
      </c>
      <c r="J119" s="37">
        <f t="shared" ref="J119:K119" si="117">H119-M119</f>
        <v>0</v>
      </c>
      <c r="K119" s="38">
        <f t="shared" si="117"/>
        <v>0</v>
      </c>
      <c r="L119" s="36">
        <f t="shared" si="2"/>
        <v>0</v>
      </c>
      <c r="M119" s="37">
        <f>Parametros!F319</f>
        <v>0</v>
      </c>
      <c r="N119" s="38">
        <f>Parametros!G319</f>
        <v>0</v>
      </c>
      <c r="O119" s="36">
        <f t="shared" si="3"/>
        <v>0</v>
      </c>
      <c r="P119" s="39">
        <f t="shared" si="4"/>
        <v>0</v>
      </c>
      <c r="Q119" s="40"/>
      <c r="R119" s="37">
        <f t="shared" si="5"/>
        <v>0</v>
      </c>
      <c r="S119" s="41" t="e">
        <f t="shared" si="6"/>
        <v>#DIV/0!</v>
      </c>
      <c r="T119" s="42"/>
      <c r="U119" s="43">
        <f>Parametros!H319</f>
        <v>0</v>
      </c>
      <c r="V119" s="42"/>
      <c r="W119" s="37">
        <f>Parametros!I319</f>
        <v>0</v>
      </c>
      <c r="X119" s="38">
        <f>Parametros!J319</f>
        <v>0</v>
      </c>
      <c r="Y119" s="38">
        <f>Parametros!K319</f>
        <v>0</v>
      </c>
      <c r="Z119" s="38">
        <f>Parametros!L319</f>
        <v>0</v>
      </c>
      <c r="AA119" s="44">
        <f>Parametros!M319</f>
        <v>0</v>
      </c>
      <c r="AB119" s="261">
        <f t="shared" si="7"/>
        <v>0</v>
      </c>
      <c r="AC119" s="46"/>
      <c r="AD119" s="46"/>
    </row>
    <row r="120" spans="1:30" ht="15.75" customHeight="1">
      <c r="A120" s="28" t="str">
        <f t="shared" si="0"/>
        <v>0</v>
      </c>
      <c r="B120" s="47">
        <f t="shared" si="8"/>
        <v>111</v>
      </c>
      <c r="C120" s="30" t="e">
        <f>IF(ISBLANK(D120),,VLOOKUP(LEFT(D120,1),Parametros!$A$2:$B$12,2,FALSE))</f>
        <v>#N/A</v>
      </c>
      <c r="D120" s="32">
        <f>Parametros!B320</f>
        <v>0</v>
      </c>
      <c r="E120" s="33"/>
      <c r="F120" s="34"/>
      <c r="G120" s="48">
        <f>Parametros!C320</f>
        <v>0</v>
      </c>
      <c r="H120" s="35">
        <f>Parametros!D320</f>
        <v>0</v>
      </c>
      <c r="I120" s="36">
        <f>Parametros!E320</f>
        <v>0</v>
      </c>
      <c r="J120" s="37">
        <f t="shared" ref="J120:K120" si="118">H120-M120</f>
        <v>0</v>
      </c>
      <c r="K120" s="38">
        <f t="shared" si="118"/>
        <v>0</v>
      </c>
      <c r="L120" s="36">
        <f t="shared" si="2"/>
        <v>0</v>
      </c>
      <c r="M120" s="37">
        <f>Parametros!F320</f>
        <v>0</v>
      </c>
      <c r="N120" s="38">
        <f>Parametros!G320</f>
        <v>0</v>
      </c>
      <c r="O120" s="36">
        <f t="shared" si="3"/>
        <v>0</v>
      </c>
      <c r="P120" s="39">
        <f t="shared" si="4"/>
        <v>0</v>
      </c>
      <c r="Q120" s="40"/>
      <c r="R120" s="37">
        <f t="shared" si="5"/>
        <v>0</v>
      </c>
      <c r="S120" s="41" t="e">
        <f t="shared" si="6"/>
        <v>#DIV/0!</v>
      </c>
      <c r="T120" s="42"/>
      <c r="U120" s="43">
        <f>Parametros!H320</f>
        <v>0</v>
      </c>
      <c r="V120" s="42"/>
      <c r="W120" s="37">
        <f>Parametros!I320</f>
        <v>0</v>
      </c>
      <c r="X120" s="38">
        <f>Parametros!J320</f>
        <v>0</v>
      </c>
      <c r="Y120" s="38">
        <f>Parametros!K320</f>
        <v>0</v>
      </c>
      <c r="Z120" s="38">
        <f>Parametros!L320</f>
        <v>0</v>
      </c>
      <c r="AA120" s="44">
        <f>Parametros!M320</f>
        <v>0</v>
      </c>
      <c r="AB120" s="261">
        <f t="shared" si="7"/>
        <v>0</v>
      </c>
      <c r="AC120" s="46"/>
      <c r="AD120" s="46"/>
    </row>
    <row r="121" spans="1:30" ht="15.75" customHeight="1">
      <c r="A121" s="28" t="str">
        <f t="shared" si="0"/>
        <v>0</v>
      </c>
      <c r="B121" s="47">
        <f t="shared" si="8"/>
        <v>112</v>
      </c>
      <c r="C121" s="30" t="e">
        <f>IF(ISBLANK(D121),,VLOOKUP(LEFT(D121,1),Parametros!$A$2:$B$12,2,FALSE))</f>
        <v>#N/A</v>
      </c>
      <c r="D121" s="32">
        <f>Parametros!B321</f>
        <v>0</v>
      </c>
      <c r="E121" s="33"/>
      <c r="F121" s="34"/>
      <c r="G121" s="48">
        <f>Parametros!C321</f>
        <v>0</v>
      </c>
      <c r="H121" s="35">
        <f>Parametros!D321</f>
        <v>0</v>
      </c>
      <c r="I121" s="36">
        <f>Parametros!E321</f>
        <v>0</v>
      </c>
      <c r="J121" s="37">
        <f t="shared" ref="J121:K121" si="119">H121-M121</f>
        <v>0</v>
      </c>
      <c r="K121" s="38">
        <f t="shared" si="119"/>
        <v>0</v>
      </c>
      <c r="L121" s="36">
        <f t="shared" si="2"/>
        <v>0</v>
      </c>
      <c r="M121" s="37">
        <f>Parametros!F321</f>
        <v>0</v>
      </c>
      <c r="N121" s="38">
        <f>Parametros!G321</f>
        <v>0</v>
      </c>
      <c r="O121" s="36">
        <f t="shared" si="3"/>
        <v>0</v>
      </c>
      <c r="P121" s="39">
        <f t="shared" si="4"/>
        <v>0</v>
      </c>
      <c r="Q121" s="40"/>
      <c r="R121" s="37">
        <f t="shared" si="5"/>
        <v>0</v>
      </c>
      <c r="S121" s="41" t="e">
        <f t="shared" si="6"/>
        <v>#DIV/0!</v>
      </c>
      <c r="T121" s="42"/>
      <c r="U121" s="43">
        <f>Parametros!H321</f>
        <v>0</v>
      </c>
      <c r="V121" s="42"/>
      <c r="W121" s="37">
        <f>Parametros!I321</f>
        <v>0</v>
      </c>
      <c r="X121" s="38">
        <f>Parametros!J321</f>
        <v>0</v>
      </c>
      <c r="Y121" s="38">
        <f>Parametros!K321</f>
        <v>0</v>
      </c>
      <c r="Z121" s="38">
        <f>Parametros!L321</f>
        <v>0</v>
      </c>
      <c r="AA121" s="44">
        <f>Parametros!M321</f>
        <v>0</v>
      </c>
      <c r="AB121" s="261">
        <f t="shared" si="7"/>
        <v>0</v>
      </c>
      <c r="AC121" s="46"/>
      <c r="AD121" s="46"/>
    </row>
    <row r="122" spans="1:30" ht="15.75" customHeight="1">
      <c r="A122" s="28" t="str">
        <f t="shared" si="0"/>
        <v>0</v>
      </c>
      <c r="B122" s="47">
        <f t="shared" si="8"/>
        <v>113</v>
      </c>
      <c r="C122" s="30" t="e">
        <f>IF(ISBLANK(D122),,VLOOKUP(LEFT(D122,1),Parametros!$A$2:$B$12,2,FALSE))</f>
        <v>#N/A</v>
      </c>
      <c r="D122" s="32">
        <f>Parametros!B322</f>
        <v>0</v>
      </c>
      <c r="E122" s="33"/>
      <c r="F122" s="34"/>
      <c r="G122" s="48">
        <f>Parametros!C322</f>
        <v>0</v>
      </c>
      <c r="H122" s="35">
        <f>Parametros!D322</f>
        <v>0</v>
      </c>
      <c r="I122" s="36">
        <f>Parametros!E322</f>
        <v>0</v>
      </c>
      <c r="J122" s="37">
        <f t="shared" ref="J122:K122" si="120">H122-M122</f>
        <v>0</v>
      </c>
      <c r="K122" s="38">
        <f t="shared" si="120"/>
        <v>0</v>
      </c>
      <c r="L122" s="36">
        <f t="shared" si="2"/>
        <v>0</v>
      </c>
      <c r="M122" s="37">
        <f>Parametros!F322</f>
        <v>0</v>
      </c>
      <c r="N122" s="38">
        <f>Parametros!G322</f>
        <v>0</v>
      </c>
      <c r="O122" s="36">
        <f t="shared" si="3"/>
        <v>0</v>
      </c>
      <c r="P122" s="39">
        <f t="shared" si="4"/>
        <v>0</v>
      </c>
      <c r="Q122" s="40"/>
      <c r="R122" s="37">
        <f t="shared" si="5"/>
        <v>0</v>
      </c>
      <c r="S122" s="41" t="e">
        <f t="shared" si="6"/>
        <v>#DIV/0!</v>
      </c>
      <c r="T122" s="42"/>
      <c r="U122" s="43">
        <f>Parametros!H322</f>
        <v>0</v>
      </c>
      <c r="V122" s="42"/>
      <c r="W122" s="37">
        <f>Parametros!I322</f>
        <v>0</v>
      </c>
      <c r="X122" s="38">
        <f>Parametros!J322</f>
        <v>0</v>
      </c>
      <c r="Y122" s="38">
        <f>Parametros!K322</f>
        <v>0</v>
      </c>
      <c r="Z122" s="38">
        <f>Parametros!L322</f>
        <v>0</v>
      </c>
      <c r="AA122" s="44">
        <f>Parametros!M322</f>
        <v>0</v>
      </c>
      <c r="AB122" s="261">
        <f t="shared" si="7"/>
        <v>0</v>
      </c>
      <c r="AC122" s="46"/>
      <c r="AD122" s="46"/>
    </row>
    <row r="123" spans="1:30" ht="15.75" customHeight="1">
      <c r="A123" s="28" t="str">
        <f t="shared" si="0"/>
        <v>0</v>
      </c>
      <c r="B123" s="47">
        <f t="shared" si="8"/>
        <v>114</v>
      </c>
      <c r="C123" s="30" t="e">
        <f>IF(ISBLANK(D123),,VLOOKUP(LEFT(D123,1),Parametros!$A$2:$B$12,2,FALSE))</f>
        <v>#N/A</v>
      </c>
      <c r="D123" s="32">
        <f>Parametros!B323</f>
        <v>0</v>
      </c>
      <c r="E123" s="33"/>
      <c r="F123" s="34"/>
      <c r="G123" s="48">
        <f>Parametros!C323</f>
        <v>0</v>
      </c>
      <c r="H123" s="35">
        <f>Parametros!D323</f>
        <v>0</v>
      </c>
      <c r="I123" s="36">
        <f>Parametros!E323</f>
        <v>0</v>
      </c>
      <c r="J123" s="37">
        <f t="shared" ref="J123:K123" si="121">H123-M123</f>
        <v>0</v>
      </c>
      <c r="K123" s="38">
        <f t="shared" si="121"/>
        <v>0</v>
      </c>
      <c r="L123" s="36">
        <f t="shared" si="2"/>
        <v>0</v>
      </c>
      <c r="M123" s="37">
        <f>Parametros!F323</f>
        <v>0</v>
      </c>
      <c r="N123" s="38">
        <f>Parametros!G323</f>
        <v>0</v>
      </c>
      <c r="O123" s="36">
        <f t="shared" si="3"/>
        <v>0</v>
      </c>
      <c r="P123" s="39">
        <f t="shared" si="4"/>
        <v>0</v>
      </c>
      <c r="Q123" s="40"/>
      <c r="R123" s="37">
        <f t="shared" si="5"/>
        <v>0</v>
      </c>
      <c r="S123" s="41" t="e">
        <f t="shared" si="6"/>
        <v>#DIV/0!</v>
      </c>
      <c r="T123" s="42"/>
      <c r="U123" s="43">
        <f>Parametros!H323</f>
        <v>0</v>
      </c>
      <c r="V123" s="42"/>
      <c r="W123" s="37">
        <f>Parametros!I323</f>
        <v>0</v>
      </c>
      <c r="X123" s="38">
        <f>Parametros!J323</f>
        <v>0</v>
      </c>
      <c r="Y123" s="38">
        <f>Parametros!K323</f>
        <v>0</v>
      </c>
      <c r="Z123" s="38">
        <f>Parametros!L323</f>
        <v>0</v>
      </c>
      <c r="AA123" s="44">
        <f>Parametros!M323</f>
        <v>0</v>
      </c>
      <c r="AB123" s="261">
        <f t="shared" si="7"/>
        <v>0</v>
      </c>
      <c r="AC123" s="46"/>
      <c r="AD123" s="46"/>
    </row>
    <row r="124" spans="1:30" ht="15.75" customHeight="1">
      <c r="A124" s="28" t="str">
        <f t="shared" si="0"/>
        <v>0</v>
      </c>
      <c r="B124" s="47">
        <f t="shared" si="8"/>
        <v>115</v>
      </c>
      <c r="C124" s="30" t="e">
        <f>IF(ISBLANK(D124),,VLOOKUP(LEFT(D124,1),Parametros!$A$2:$B$12,2,FALSE))</f>
        <v>#N/A</v>
      </c>
      <c r="D124" s="32">
        <f>Parametros!B324</f>
        <v>0</v>
      </c>
      <c r="E124" s="33"/>
      <c r="F124" s="34"/>
      <c r="G124" s="48">
        <f>Parametros!C324</f>
        <v>0</v>
      </c>
      <c r="H124" s="35">
        <f>Parametros!D324</f>
        <v>0</v>
      </c>
      <c r="I124" s="36">
        <f>Parametros!E324</f>
        <v>0</v>
      </c>
      <c r="J124" s="37">
        <f t="shared" ref="J124:K124" si="122">H124-M124</f>
        <v>0</v>
      </c>
      <c r="K124" s="38">
        <f t="shared" si="122"/>
        <v>0</v>
      </c>
      <c r="L124" s="36">
        <f t="shared" si="2"/>
        <v>0</v>
      </c>
      <c r="M124" s="37">
        <f>Parametros!F324</f>
        <v>0</v>
      </c>
      <c r="N124" s="38">
        <f>Parametros!G324</f>
        <v>0</v>
      </c>
      <c r="O124" s="36">
        <f t="shared" si="3"/>
        <v>0</v>
      </c>
      <c r="P124" s="39">
        <f t="shared" si="4"/>
        <v>0</v>
      </c>
      <c r="Q124" s="40"/>
      <c r="R124" s="37">
        <f t="shared" si="5"/>
        <v>0</v>
      </c>
      <c r="S124" s="41" t="e">
        <f t="shared" si="6"/>
        <v>#DIV/0!</v>
      </c>
      <c r="T124" s="42"/>
      <c r="U124" s="43">
        <f>Parametros!H324</f>
        <v>0</v>
      </c>
      <c r="V124" s="42"/>
      <c r="W124" s="37">
        <f>Parametros!I324</f>
        <v>0</v>
      </c>
      <c r="X124" s="38">
        <f>Parametros!J324</f>
        <v>0</v>
      </c>
      <c r="Y124" s="38">
        <f>Parametros!K324</f>
        <v>0</v>
      </c>
      <c r="Z124" s="38">
        <f>Parametros!L324</f>
        <v>0</v>
      </c>
      <c r="AA124" s="44">
        <f>Parametros!M324</f>
        <v>0</v>
      </c>
      <c r="AB124" s="261">
        <f t="shared" si="7"/>
        <v>0</v>
      </c>
      <c r="AC124" s="46"/>
      <c r="AD124" s="46"/>
    </row>
    <row r="125" spans="1:30" ht="15.75" customHeight="1">
      <c r="A125" s="28" t="str">
        <f t="shared" si="0"/>
        <v>0</v>
      </c>
      <c r="B125" s="47">
        <f t="shared" si="8"/>
        <v>116</v>
      </c>
      <c r="C125" s="30" t="e">
        <f>IF(ISBLANK(D125),,VLOOKUP(LEFT(D125,1),Parametros!$A$2:$B$12,2,FALSE))</f>
        <v>#N/A</v>
      </c>
      <c r="D125" s="32">
        <f>Parametros!B325</f>
        <v>0</v>
      </c>
      <c r="E125" s="33"/>
      <c r="F125" s="34"/>
      <c r="G125" s="48">
        <f>Parametros!C325</f>
        <v>0</v>
      </c>
      <c r="H125" s="35">
        <f>Parametros!D325</f>
        <v>0</v>
      </c>
      <c r="I125" s="36">
        <f>Parametros!E325</f>
        <v>0</v>
      </c>
      <c r="J125" s="37">
        <f t="shared" ref="J125:K125" si="123">H125-M125</f>
        <v>0</v>
      </c>
      <c r="K125" s="38">
        <f t="shared" si="123"/>
        <v>0</v>
      </c>
      <c r="L125" s="36">
        <f t="shared" si="2"/>
        <v>0</v>
      </c>
      <c r="M125" s="37">
        <f>Parametros!F325</f>
        <v>0</v>
      </c>
      <c r="N125" s="38">
        <f>Parametros!G325</f>
        <v>0</v>
      </c>
      <c r="O125" s="36">
        <f t="shared" si="3"/>
        <v>0</v>
      </c>
      <c r="P125" s="39">
        <f t="shared" si="4"/>
        <v>0</v>
      </c>
      <c r="Q125" s="40"/>
      <c r="R125" s="37">
        <f t="shared" si="5"/>
        <v>0</v>
      </c>
      <c r="S125" s="41" t="e">
        <f t="shared" si="6"/>
        <v>#DIV/0!</v>
      </c>
      <c r="T125" s="42"/>
      <c r="U125" s="43">
        <f>Parametros!H325</f>
        <v>0</v>
      </c>
      <c r="V125" s="42"/>
      <c r="W125" s="37">
        <f>Parametros!I325</f>
        <v>0</v>
      </c>
      <c r="X125" s="38">
        <f>Parametros!J325</f>
        <v>0</v>
      </c>
      <c r="Y125" s="38">
        <f>Parametros!K325</f>
        <v>0</v>
      </c>
      <c r="Z125" s="38">
        <f>Parametros!L325</f>
        <v>0</v>
      </c>
      <c r="AA125" s="44">
        <f>Parametros!M325</f>
        <v>0</v>
      </c>
      <c r="AB125" s="261">
        <f t="shared" si="7"/>
        <v>0</v>
      </c>
      <c r="AC125" s="46"/>
      <c r="AD125" s="46"/>
    </row>
    <row r="126" spans="1:30" ht="15.75" customHeight="1">
      <c r="A126" s="28" t="str">
        <f t="shared" si="0"/>
        <v>0</v>
      </c>
      <c r="B126" s="47">
        <f t="shared" si="8"/>
        <v>117</v>
      </c>
      <c r="C126" s="30" t="e">
        <f>IF(ISBLANK(D126),,VLOOKUP(LEFT(D126,1),Parametros!$A$2:$B$12,2,FALSE))</f>
        <v>#N/A</v>
      </c>
      <c r="D126" s="32">
        <f>Parametros!B326</f>
        <v>0</v>
      </c>
      <c r="E126" s="33"/>
      <c r="F126" s="34"/>
      <c r="G126" s="48">
        <f>Parametros!C326</f>
        <v>0</v>
      </c>
      <c r="H126" s="35">
        <f>Parametros!D326</f>
        <v>0</v>
      </c>
      <c r="I126" s="36">
        <f>Parametros!E326</f>
        <v>0</v>
      </c>
      <c r="J126" s="37">
        <f t="shared" ref="J126:K126" si="124">H126-M126</f>
        <v>0</v>
      </c>
      <c r="K126" s="38">
        <f t="shared" si="124"/>
        <v>0</v>
      </c>
      <c r="L126" s="36">
        <f t="shared" si="2"/>
        <v>0</v>
      </c>
      <c r="M126" s="37">
        <f>Parametros!F326</f>
        <v>0</v>
      </c>
      <c r="N126" s="38">
        <f>Parametros!G326</f>
        <v>0</v>
      </c>
      <c r="O126" s="36">
        <f t="shared" si="3"/>
        <v>0</v>
      </c>
      <c r="P126" s="39">
        <f t="shared" si="4"/>
        <v>0</v>
      </c>
      <c r="Q126" s="40"/>
      <c r="R126" s="37">
        <f t="shared" si="5"/>
        <v>0</v>
      </c>
      <c r="S126" s="41" t="e">
        <f t="shared" si="6"/>
        <v>#DIV/0!</v>
      </c>
      <c r="T126" s="42"/>
      <c r="U126" s="43">
        <f>Parametros!H326</f>
        <v>0</v>
      </c>
      <c r="V126" s="42"/>
      <c r="W126" s="37">
        <f>Parametros!I326</f>
        <v>0</v>
      </c>
      <c r="X126" s="38">
        <f>Parametros!J326</f>
        <v>0</v>
      </c>
      <c r="Y126" s="38">
        <f>Parametros!K326</f>
        <v>0</v>
      </c>
      <c r="Z126" s="38">
        <f>Parametros!L326</f>
        <v>0</v>
      </c>
      <c r="AA126" s="44">
        <f>Parametros!M326</f>
        <v>0</v>
      </c>
      <c r="AB126" s="261">
        <f t="shared" si="7"/>
        <v>0</v>
      </c>
      <c r="AC126" s="46"/>
      <c r="AD126" s="46"/>
    </row>
    <row r="127" spans="1:30" ht="15.75" customHeight="1">
      <c r="A127" s="28" t="str">
        <f t="shared" si="0"/>
        <v>0</v>
      </c>
      <c r="B127" s="47">
        <f t="shared" si="8"/>
        <v>118</v>
      </c>
      <c r="C127" s="30" t="e">
        <f>IF(ISBLANK(D127),,VLOOKUP(LEFT(D127,1),Parametros!$A$2:$B$12,2,FALSE))</f>
        <v>#N/A</v>
      </c>
      <c r="D127" s="32">
        <f>Parametros!B327</f>
        <v>0</v>
      </c>
      <c r="E127" s="33"/>
      <c r="F127" s="34"/>
      <c r="G127" s="48">
        <f>Parametros!C327</f>
        <v>0</v>
      </c>
      <c r="H127" s="35">
        <f>Parametros!D327</f>
        <v>0</v>
      </c>
      <c r="I127" s="36">
        <f>Parametros!E327</f>
        <v>0</v>
      </c>
      <c r="J127" s="37">
        <f t="shared" ref="J127:K127" si="125">H127-M127</f>
        <v>0</v>
      </c>
      <c r="K127" s="38">
        <f t="shared" si="125"/>
        <v>0</v>
      </c>
      <c r="L127" s="36">
        <f t="shared" si="2"/>
        <v>0</v>
      </c>
      <c r="M127" s="37">
        <f>Parametros!F327</f>
        <v>0</v>
      </c>
      <c r="N127" s="38">
        <f>Parametros!G327</f>
        <v>0</v>
      </c>
      <c r="O127" s="36">
        <f t="shared" si="3"/>
        <v>0</v>
      </c>
      <c r="P127" s="39">
        <f t="shared" si="4"/>
        <v>0</v>
      </c>
      <c r="Q127" s="40"/>
      <c r="R127" s="37">
        <f t="shared" si="5"/>
        <v>0</v>
      </c>
      <c r="S127" s="41" t="e">
        <f t="shared" si="6"/>
        <v>#DIV/0!</v>
      </c>
      <c r="T127" s="42"/>
      <c r="U127" s="43">
        <f>Parametros!H327</f>
        <v>0</v>
      </c>
      <c r="V127" s="42"/>
      <c r="W127" s="37">
        <f>Parametros!I327</f>
        <v>0</v>
      </c>
      <c r="X127" s="38">
        <f>Parametros!J327</f>
        <v>0</v>
      </c>
      <c r="Y127" s="38">
        <f>Parametros!K327</f>
        <v>0</v>
      </c>
      <c r="Z127" s="38">
        <f>Parametros!L327</f>
        <v>0</v>
      </c>
      <c r="AA127" s="44">
        <f>Parametros!M327</f>
        <v>0</v>
      </c>
      <c r="AB127" s="261">
        <f t="shared" si="7"/>
        <v>0</v>
      </c>
      <c r="AC127" s="46"/>
      <c r="AD127" s="46"/>
    </row>
    <row r="128" spans="1:30" ht="15.75" customHeight="1">
      <c r="A128" s="28" t="str">
        <f t="shared" si="0"/>
        <v>0</v>
      </c>
      <c r="B128" s="47">
        <f t="shared" si="8"/>
        <v>119</v>
      </c>
      <c r="C128" s="30" t="e">
        <f>IF(ISBLANK(D128),,VLOOKUP(LEFT(D128,1),Parametros!$A$2:$B$12,2,FALSE))</f>
        <v>#N/A</v>
      </c>
      <c r="D128" s="32">
        <f>Parametros!B328</f>
        <v>0</v>
      </c>
      <c r="E128" s="33"/>
      <c r="F128" s="34"/>
      <c r="G128" s="48">
        <f>Parametros!C328</f>
        <v>0</v>
      </c>
      <c r="H128" s="35">
        <f>Parametros!D328</f>
        <v>0</v>
      </c>
      <c r="I128" s="36">
        <f>Parametros!E328</f>
        <v>0</v>
      </c>
      <c r="J128" s="37">
        <f t="shared" ref="J128:K128" si="126">H128-M128</f>
        <v>0</v>
      </c>
      <c r="K128" s="38">
        <f t="shared" si="126"/>
        <v>0</v>
      </c>
      <c r="L128" s="36">
        <f t="shared" si="2"/>
        <v>0</v>
      </c>
      <c r="M128" s="37">
        <f>Parametros!F328</f>
        <v>0</v>
      </c>
      <c r="N128" s="38">
        <f>Parametros!G328</f>
        <v>0</v>
      </c>
      <c r="O128" s="36">
        <f t="shared" si="3"/>
        <v>0</v>
      </c>
      <c r="P128" s="39">
        <f t="shared" si="4"/>
        <v>0</v>
      </c>
      <c r="Q128" s="40"/>
      <c r="R128" s="37">
        <f t="shared" si="5"/>
        <v>0</v>
      </c>
      <c r="S128" s="41" t="e">
        <f t="shared" si="6"/>
        <v>#DIV/0!</v>
      </c>
      <c r="T128" s="42"/>
      <c r="U128" s="43">
        <f>Parametros!H328</f>
        <v>0</v>
      </c>
      <c r="V128" s="42"/>
      <c r="W128" s="37">
        <f>Parametros!I328</f>
        <v>0</v>
      </c>
      <c r="X128" s="38">
        <f>Parametros!J328</f>
        <v>0</v>
      </c>
      <c r="Y128" s="38">
        <f>Parametros!K328</f>
        <v>0</v>
      </c>
      <c r="Z128" s="38">
        <f>Parametros!L328</f>
        <v>0</v>
      </c>
      <c r="AA128" s="44">
        <f>Parametros!M328</f>
        <v>0</v>
      </c>
      <c r="AB128" s="261">
        <f t="shared" si="7"/>
        <v>0</v>
      </c>
      <c r="AC128" s="46"/>
      <c r="AD128" s="46"/>
    </row>
    <row r="129" spans="1:30" ht="15.75" customHeight="1">
      <c r="A129" s="28" t="str">
        <f t="shared" si="0"/>
        <v>0</v>
      </c>
      <c r="B129" s="47">
        <f t="shared" si="8"/>
        <v>120</v>
      </c>
      <c r="C129" s="30" t="e">
        <f>IF(ISBLANK(D129),,VLOOKUP(LEFT(D129,1),Parametros!$A$2:$B$12,2,FALSE))</f>
        <v>#N/A</v>
      </c>
      <c r="D129" s="32">
        <f>Parametros!B329</f>
        <v>0</v>
      </c>
      <c r="E129" s="33"/>
      <c r="F129" s="34"/>
      <c r="G129" s="48">
        <f>Parametros!C329</f>
        <v>0</v>
      </c>
      <c r="H129" s="35">
        <f>Parametros!D329</f>
        <v>0</v>
      </c>
      <c r="I129" s="36">
        <f>Parametros!E329</f>
        <v>0</v>
      </c>
      <c r="J129" s="37">
        <f t="shared" ref="J129:K129" si="127">H129-M129</f>
        <v>0</v>
      </c>
      <c r="K129" s="38">
        <f t="shared" si="127"/>
        <v>0</v>
      </c>
      <c r="L129" s="36">
        <f t="shared" si="2"/>
        <v>0</v>
      </c>
      <c r="M129" s="37">
        <f>Parametros!F329</f>
        <v>0</v>
      </c>
      <c r="N129" s="38">
        <f>Parametros!G329</f>
        <v>0</v>
      </c>
      <c r="O129" s="36">
        <f t="shared" si="3"/>
        <v>0</v>
      </c>
      <c r="P129" s="39">
        <f t="shared" si="4"/>
        <v>0</v>
      </c>
      <c r="Q129" s="40"/>
      <c r="R129" s="37">
        <f t="shared" si="5"/>
        <v>0</v>
      </c>
      <c r="S129" s="41" t="e">
        <f t="shared" si="6"/>
        <v>#DIV/0!</v>
      </c>
      <c r="T129" s="42"/>
      <c r="U129" s="43">
        <f>Parametros!H329</f>
        <v>0</v>
      </c>
      <c r="V129" s="42"/>
      <c r="W129" s="37">
        <f>Parametros!I329</f>
        <v>0</v>
      </c>
      <c r="X129" s="38">
        <f>Parametros!J329</f>
        <v>0</v>
      </c>
      <c r="Y129" s="38">
        <f>Parametros!K329</f>
        <v>0</v>
      </c>
      <c r="Z129" s="38">
        <f>Parametros!L329</f>
        <v>0</v>
      </c>
      <c r="AA129" s="44">
        <f>Parametros!M329</f>
        <v>0</v>
      </c>
      <c r="AB129" s="261">
        <f t="shared" si="7"/>
        <v>0</v>
      </c>
      <c r="AC129" s="46"/>
      <c r="AD129" s="46"/>
    </row>
    <row r="130" spans="1:30" ht="15.75" customHeight="1">
      <c r="A130" s="28" t="str">
        <f t="shared" si="0"/>
        <v>0</v>
      </c>
      <c r="B130" s="47">
        <f t="shared" si="8"/>
        <v>121</v>
      </c>
      <c r="C130" s="30" t="e">
        <f>IF(ISBLANK(D130),,VLOOKUP(LEFT(D130,1),Parametros!$A$2:$B$12,2,FALSE))</f>
        <v>#N/A</v>
      </c>
      <c r="D130" s="32">
        <f>Parametros!B330</f>
        <v>0</v>
      </c>
      <c r="E130" s="33"/>
      <c r="F130" s="34"/>
      <c r="G130" s="48">
        <f>Parametros!C330</f>
        <v>0</v>
      </c>
      <c r="H130" s="35">
        <f>Parametros!D330</f>
        <v>0</v>
      </c>
      <c r="I130" s="36">
        <f>Parametros!E330</f>
        <v>0</v>
      </c>
      <c r="J130" s="37">
        <f t="shared" ref="J130:K130" si="128">H130-M130</f>
        <v>0</v>
      </c>
      <c r="K130" s="38">
        <f t="shared" si="128"/>
        <v>0</v>
      </c>
      <c r="L130" s="36">
        <f t="shared" si="2"/>
        <v>0</v>
      </c>
      <c r="M130" s="37">
        <f>Parametros!F330</f>
        <v>0</v>
      </c>
      <c r="N130" s="38">
        <f>Parametros!G330</f>
        <v>0</v>
      </c>
      <c r="O130" s="36">
        <f t="shared" si="3"/>
        <v>0</v>
      </c>
      <c r="P130" s="39">
        <f t="shared" si="4"/>
        <v>0</v>
      </c>
      <c r="Q130" s="40"/>
      <c r="R130" s="37">
        <f t="shared" si="5"/>
        <v>0</v>
      </c>
      <c r="S130" s="41" t="e">
        <f t="shared" si="6"/>
        <v>#DIV/0!</v>
      </c>
      <c r="T130" s="42"/>
      <c r="U130" s="43">
        <f>Parametros!H330</f>
        <v>0</v>
      </c>
      <c r="V130" s="42"/>
      <c r="W130" s="37">
        <f>Parametros!I330</f>
        <v>0</v>
      </c>
      <c r="X130" s="38">
        <f>Parametros!J330</f>
        <v>0</v>
      </c>
      <c r="Y130" s="38">
        <f>Parametros!K330</f>
        <v>0</v>
      </c>
      <c r="Z130" s="38">
        <f>Parametros!L330</f>
        <v>0</v>
      </c>
      <c r="AA130" s="44">
        <f>Parametros!M330</f>
        <v>0</v>
      </c>
      <c r="AB130" s="261">
        <f t="shared" si="7"/>
        <v>0</v>
      </c>
      <c r="AC130" s="46"/>
      <c r="AD130" s="46"/>
    </row>
    <row r="131" spans="1:30" ht="15.75" customHeight="1">
      <c r="A131" s="28" t="str">
        <f t="shared" si="0"/>
        <v>0</v>
      </c>
      <c r="B131" s="47">
        <f t="shared" si="8"/>
        <v>122</v>
      </c>
      <c r="C131" s="30" t="e">
        <f>IF(ISBLANK(D131),,VLOOKUP(LEFT(D131,1),Parametros!$A$2:$B$12,2,FALSE))</f>
        <v>#N/A</v>
      </c>
      <c r="D131" s="32">
        <f>Parametros!B331</f>
        <v>0</v>
      </c>
      <c r="E131" s="33"/>
      <c r="F131" s="34"/>
      <c r="G131" s="48">
        <f>Parametros!C331</f>
        <v>0</v>
      </c>
      <c r="H131" s="35">
        <f>Parametros!D331</f>
        <v>0</v>
      </c>
      <c r="I131" s="36">
        <f>Parametros!E331</f>
        <v>0</v>
      </c>
      <c r="J131" s="37">
        <f t="shared" ref="J131:K131" si="129">H131-M131</f>
        <v>0</v>
      </c>
      <c r="K131" s="38">
        <f t="shared" si="129"/>
        <v>0</v>
      </c>
      <c r="L131" s="36">
        <f t="shared" si="2"/>
        <v>0</v>
      </c>
      <c r="M131" s="37">
        <f>Parametros!F331</f>
        <v>0</v>
      </c>
      <c r="N131" s="38">
        <f>Parametros!G331</f>
        <v>0</v>
      </c>
      <c r="O131" s="36">
        <f t="shared" si="3"/>
        <v>0</v>
      </c>
      <c r="P131" s="39">
        <f t="shared" si="4"/>
        <v>0</v>
      </c>
      <c r="Q131" s="40"/>
      <c r="R131" s="37">
        <f t="shared" si="5"/>
        <v>0</v>
      </c>
      <c r="S131" s="41" t="e">
        <f t="shared" si="6"/>
        <v>#DIV/0!</v>
      </c>
      <c r="T131" s="42"/>
      <c r="U131" s="43">
        <f>Parametros!H331</f>
        <v>0</v>
      </c>
      <c r="V131" s="42"/>
      <c r="W131" s="37">
        <f>Parametros!I331</f>
        <v>0</v>
      </c>
      <c r="X131" s="38">
        <f>Parametros!J331</f>
        <v>0</v>
      </c>
      <c r="Y131" s="38">
        <f>Parametros!K331</f>
        <v>0</v>
      </c>
      <c r="Z131" s="38">
        <f>Parametros!L331</f>
        <v>0</v>
      </c>
      <c r="AA131" s="44">
        <f>Parametros!M331</f>
        <v>0</v>
      </c>
      <c r="AB131" s="261">
        <f t="shared" si="7"/>
        <v>0</v>
      </c>
      <c r="AC131" s="46"/>
      <c r="AD131" s="46"/>
    </row>
    <row r="132" spans="1:30" ht="15.75" customHeight="1">
      <c r="A132" s="28" t="str">
        <f t="shared" si="0"/>
        <v>0</v>
      </c>
      <c r="B132" s="47">
        <f t="shared" si="8"/>
        <v>123</v>
      </c>
      <c r="C132" s="30" t="e">
        <f>IF(ISBLANK(D132),,VLOOKUP(LEFT(D132,1),Parametros!$A$2:$B$12,2,FALSE))</f>
        <v>#N/A</v>
      </c>
      <c r="D132" s="32">
        <f>Parametros!B332</f>
        <v>0</v>
      </c>
      <c r="E132" s="33"/>
      <c r="F132" s="34"/>
      <c r="G132" s="48">
        <f>Parametros!C332</f>
        <v>0</v>
      </c>
      <c r="H132" s="35">
        <f>Parametros!D332</f>
        <v>0</v>
      </c>
      <c r="I132" s="36">
        <f>Parametros!E332</f>
        <v>0</v>
      </c>
      <c r="J132" s="37">
        <f t="shared" ref="J132:K132" si="130">H132-M132</f>
        <v>0</v>
      </c>
      <c r="K132" s="38">
        <f t="shared" si="130"/>
        <v>0</v>
      </c>
      <c r="L132" s="36">
        <f t="shared" si="2"/>
        <v>0</v>
      </c>
      <c r="M132" s="37">
        <f>Parametros!F332</f>
        <v>0</v>
      </c>
      <c r="N132" s="38">
        <f>Parametros!G332</f>
        <v>0</v>
      </c>
      <c r="O132" s="36">
        <f t="shared" si="3"/>
        <v>0</v>
      </c>
      <c r="P132" s="39">
        <f t="shared" si="4"/>
        <v>0</v>
      </c>
      <c r="Q132" s="40"/>
      <c r="R132" s="37">
        <f t="shared" si="5"/>
        <v>0</v>
      </c>
      <c r="S132" s="41" t="e">
        <f t="shared" si="6"/>
        <v>#DIV/0!</v>
      </c>
      <c r="T132" s="42"/>
      <c r="U132" s="43">
        <f>Parametros!H332</f>
        <v>0</v>
      </c>
      <c r="V132" s="42"/>
      <c r="W132" s="37">
        <f>Parametros!I332</f>
        <v>0</v>
      </c>
      <c r="X132" s="38">
        <f>Parametros!J332</f>
        <v>0</v>
      </c>
      <c r="Y132" s="38">
        <f>Parametros!K332</f>
        <v>0</v>
      </c>
      <c r="Z132" s="38">
        <f>Parametros!L332</f>
        <v>0</v>
      </c>
      <c r="AA132" s="44">
        <f>Parametros!M332</f>
        <v>0</v>
      </c>
      <c r="AB132" s="261">
        <f t="shared" si="7"/>
        <v>0</v>
      </c>
      <c r="AC132" s="46"/>
      <c r="AD132" s="46"/>
    </row>
    <row r="133" spans="1:30" ht="15.75" customHeight="1">
      <c r="A133" s="28" t="str">
        <f t="shared" si="0"/>
        <v>0</v>
      </c>
      <c r="B133" s="47">
        <f t="shared" si="8"/>
        <v>124</v>
      </c>
      <c r="C133" s="30" t="e">
        <f>IF(ISBLANK(D133),,VLOOKUP(LEFT(D133,1),Parametros!$A$2:$B$12,2,FALSE))</f>
        <v>#N/A</v>
      </c>
      <c r="D133" s="32">
        <f>Parametros!B333</f>
        <v>0</v>
      </c>
      <c r="E133" s="33"/>
      <c r="F133" s="34"/>
      <c r="G133" s="48">
        <f>Parametros!C333</f>
        <v>0</v>
      </c>
      <c r="H133" s="35">
        <f>Parametros!D333</f>
        <v>0</v>
      </c>
      <c r="I133" s="36">
        <f>Parametros!E333</f>
        <v>0</v>
      </c>
      <c r="J133" s="37">
        <f t="shared" ref="J133:K133" si="131">H133-M133</f>
        <v>0</v>
      </c>
      <c r="K133" s="38">
        <f t="shared" si="131"/>
        <v>0</v>
      </c>
      <c r="L133" s="36">
        <f t="shared" si="2"/>
        <v>0</v>
      </c>
      <c r="M133" s="37">
        <f>Parametros!F333</f>
        <v>0</v>
      </c>
      <c r="N133" s="38">
        <f>Parametros!G333</f>
        <v>0</v>
      </c>
      <c r="O133" s="36">
        <f t="shared" si="3"/>
        <v>0</v>
      </c>
      <c r="P133" s="39">
        <f t="shared" si="4"/>
        <v>0</v>
      </c>
      <c r="Q133" s="40"/>
      <c r="R133" s="37">
        <f t="shared" si="5"/>
        <v>0</v>
      </c>
      <c r="S133" s="41" t="e">
        <f t="shared" si="6"/>
        <v>#DIV/0!</v>
      </c>
      <c r="T133" s="42"/>
      <c r="U133" s="43">
        <f>Parametros!H333</f>
        <v>0</v>
      </c>
      <c r="V133" s="42"/>
      <c r="W133" s="37">
        <f>Parametros!I333</f>
        <v>0</v>
      </c>
      <c r="X133" s="38">
        <f>Parametros!J333</f>
        <v>0</v>
      </c>
      <c r="Y133" s="38">
        <f>Parametros!K333</f>
        <v>0</v>
      </c>
      <c r="Z133" s="38">
        <f>Parametros!L333</f>
        <v>0</v>
      </c>
      <c r="AA133" s="44">
        <f>Parametros!M333</f>
        <v>0</v>
      </c>
      <c r="AB133" s="261">
        <f t="shared" si="7"/>
        <v>0</v>
      </c>
      <c r="AC133" s="46"/>
      <c r="AD133" s="46"/>
    </row>
    <row r="134" spans="1:30" ht="15.75" customHeight="1">
      <c r="A134" s="28" t="str">
        <f t="shared" si="0"/>
        <v>0</v>
      </c>
      <c r="B134" s="47">
        <f t="shared" si="8"/>
        <v>125</v>
      </c>
      <c r="C134" s="30" t="e">
        <f>IF(ISBLANK(D134),,VLOOKUP(LEFT(D134,1),Parametros!$A$2:$B$12,2,FALSE))</f>
        <v>#N/A</v>
      </c>
      <c r="D134" s="32">
        <f>Parametros!B334</f>
        <v>0</v>
      </c>
      <c r="E134" s="33"/>
      <c r="F134" s="34"/>
      <c r="G134" s="48">
        <f>Parametros!C334</f>
        <v>0</v>
      </c>
      <c r="H134" s="35">
        <f>Parametros!D334</f>
        <v>0</v>
      </c>
      <c r="I134" s="36">
        <f>Parametros!E334</f>
        <v>0</v>
      </c>
      <c r="J134" s="37">
        <f t="shared" ref="J134:K134" si="132">H134-M134</f>
        <v>0</v>
      </c>
      <c r="K134" s="38">
        <f t="shared" si="132"/>
        <v>0</v>
      </c>
      <c r="L134" s="36">
        <f t="shared" si="2"/>
        <v>0</v>
      </c>
      <c r="M134" s="37">
        <f>Parametros!F334</f>
        <v>0</v>
      </c>
      <c r="N134" s="38">
        <f>Parametros!G334</f>
        <v>0</v>
      </c>
      <c r="O134" s="36">
        <f t="shared" si="3"/>
        <v>0</v>
      </c>
      <c r="P134" s="39">
        <f t="shared" si="4"/>
        <v>0</v>
      </c>
      <c r="Q134" s="40"/>
      <c r="R134" s="37">
        <f t="shared" si="5"/>
        <v>0</v>
      </c>
      <c r="S134" s="41" t="e">
        <f t="shared" si="6"/>
        <v>#DIV/0!</v>
      </c>
      <c r="T134" s="42"/>
      <c r="U134" s="43">
        <f>Parametros!H334</f>
        <v>0</v>
      </c>
      <c r="V134" s="42"/>
      <c r="W134" s="37">
        <f>Parametros!I334</f>
        <v>0</v>
      </c>
      <c r="X134" s="38">
        <f>Parametros!J334</f>
        <v>0</v>
      </c>
      <c r="Y134" s="38">
        <f>Parametros!K334</f>
        <v>0</v>
      </c>
      <c r="Z134" s="38">
        <f>Parametros!L334</f>
        <v>0</v>
      </c>
      <c r="AA134" s="44">
        <f>Parametros!M334</f>
        <v>0</v>
      </c>
      <c r="AB134" s="261">
        <f t="shared" si="7"/>
        <v>0</v>
      </c>
      <c r="AC134" s="46"/>
      <c r="AD134" s="46"/>
    </row>
    <row r="135" spans="1:30" ht="15.75" customHeight="1">
      <c r="A135" s="28" t="str">
        <f t="shared" si="0"/>
        <v>0</v>
      </c>
      <c r="B135" s="47">
        <f t="shared" si="8"/>
        <v>126</v>
      </c>
      <c r="C135" s="30" t="e">
        <f>IF(ISBLANK(D135),,VLOOKUP(LEFT(D135,1),Parametros!$A$2:$B$12,2,FALSE))</f>
        <v>#N/A</v>
      </c>
      <c r="D135" s="32">
        <f>Parametros!B335</f>
        <v>0</v>
      </c>
      <c r="E135" s="33"/>
      <c r="F135" s="34"/>
      <c r="G135" s="48">
        <f>Parametros!C335</f>
        <v>0</v>
      </c>
      <c r="H135" s="35">
        <f>Parametros!D335</f>
        <v>0</v>
      </c>
      <c r="I135" s="36">
        <f>Parametros!E335</f>
        <v>0</v>
      </c>
      <c r="J135" s="37">
        <f t="shared" ref="J135:K135" si="133">H135-M135</f>
        <v>0</v>
      </c>
      <c r="K135" s="38">
        <f t="shared" si="133"/>
        <v>0</v>
      </c>
      <c r="L135" s="36">
        <f t="shared" si="2"/>
        <v>0</v>
      </c>
      <c r="M135" s="37">
        <f>Parametros!F335</f>
        <v>0</v>
      </c>
      <c r="N135" s="38">
        <f>Parametros!G335</f>
        <v>0</v>
      </c>
      <c r="O135" s="36">
        <f t="shared" si="3"/>
        <v>0</v>
      </c>
      <c r="P135" s="39">
        <f t="shared" si="4"/>
        <v>0</v>
      </c>
      <c r="Q135" s="40"/>
      <c r="R135" s="37">
        <f t="shared" si="5"/>
        <v>0</v>
      </c>
      <c r="S135" s="41" t="e">
        <f t="shared" si="6"/>
        <v>#DIV/0!</v>
      </c>
      <c r="T135" s="42"/>
      <c r="U135" s="43">
        <f>Parametros!H335</f>
        <v>0</v>
      </c>
      <c r="V135" s="42"/>
      <c r="W135" s="37">
        <f>Parametros!I335</f>
        <v>0</v>
      </c>
      <c r="X135" s="38">
        <f>Parametros!J335</f>
        <v>0</v>
      </c>
      <c r="Y135" s="38">
        <f>Parametros!K335</f>
        <v>0</v>
      </c>
      <c r="Z135" s="38">
        <f>Parametros!L335</f>
        <v>0</v>
      </c>
      <c r="AA135" s="44">
        <f>Parametros!M335</f>
        <v>0</v>
      </c>
      <c r="AB135" s="261">
        <f t="shared" si="7"/>
        <v>0</v>
      </c>
      <c r="AC135" s="46"/>
      <c r="AD135" s="46"/>
    </row>
    <row r="136" spans="1:30" ht="15.75" customHeight="1">
      <c r="A136" s="28" t="str">
        <f t="shared" si="0"/>
        <v>0</v>
      </c>
      <c r="B136" s="47">
        <f t="shared" si="8"/>
        <v>127</v>
      </c>
      <c r="C136" s="30" t="e">
        <f>IF(ISBLANK(D136),,VLOOKUP(LEFT(D136,1),Parametros!$A$2:$B$12,2,FALSE))</f>
        <v>#N/A</v>
      </c>
      <c r="D136" s="32">
        <f>Parametros!B336</f>
        <v>0</v>
      </c>
      <c r="E136" s="33"/>
      <c r="F136" s="34"/>
      <c r="G136" s="48">
        <f>Parametros!C336</f>
        <v>0</v>
      </c>
      <c r="H136" s="35">
        <f>Parametros!D336</f>
        <v>0</v>
      </c>
      <c r="I136" s="36">
        <f>Parametros!E336</f>
        <v>0</v>
      </c>
      <c r="J136" s="37">
        <f t="shared" ref="J136:K136" si="134">H136-M136</f>
        <v>0</v>
      </c>
      <c r="K136" s="38">
        <f t="shared" si="134"/>
        <v>0</v>
      </c>
      <c r="L136" s="36">
        <f t="shared" si="2"/>
        <v>0</v>
      </c>
      <c r="M136" s="37">
        <f>Parametros!F336</f>
        <v>0</v>
      </c>
      <c r="N136" s="38">
        <f>Parametros!G336</f>
        <v>0</v>
      </c>
      <c r="O136" s="36">
        <f t="shared" si="3"/>
        <v>0</v>
      </c>
      <c r="P136" s="39">
        <f t="shared" si="4"/>
        <v>0</v>
      </c>
      <c r="Q136" s="40"/>
      <c r="R136" s="37">
        <f t="shared" si="5"/>
        <v>0</v>
      </c>
      <c r="S136" s="41" t="e">
        <f t="shared" si="6"/>
        <v>#DIV/0!</v>
      </c>
      <c r="T136" s="42"/>
      <c r="U136" s="43">
        <f>Parametros!H336</f>
        <v>0</v>
      </c>
      <c r="V136" s="42"/>
      <c r="W136" s="37">
        <f>Parametros!I336</f>
        <v>0</v>
      </c>
      <c r="X136" s="38">
        <f>Parametros!J336</f>
        <v>0</v>
      </c>
      <c r="Y136" s="38">
        <f>Parametros!K336</f>
        <v>0</v>
      </c>
      <c r="Z136" s="38">
        <f>Parametros!L336</f>
        <v>0</v>
      </c>
      <c r="AA136" s="44">
        <f>Parametros!M336</f>
        <v>0</v>
      </c>
      <c r="AB136" s="261">
        <f t="shared" si="7"/>
        <v>0</v>
      </c>
      <c r="AC136" s="46"/>
      <c r="AD136" s="46"/>
    </row>
    <row r="137" spans="1:30" ht="15.75" customHeight="1">
      <c r="A137" s="28" t="str">
        <f t="shared" si="0"/>
        <v>0</v>
      </c>
      <c r="B137" s="47">
        <f t="shared" si="8"/>
        <v>128</v>
      </c>
      <c r="C137" s="30" t="e">
        <f>IF(ISBLANK(D137),,VLOOKUP(LEFT(D137,1),Parametros!$A$2:$B$12,2,FALSE))</f>
        <v>#N/A</v>
      </c>
      <c r="D137" s="32">
        <f>Parametros!B337</f>
        <v>0</v>
      </c>
      <c r="E137" s="33"/>
      <c r="F137" s="34"/>
      <c r="G137" s="48">
        <f>Parametros!C337</f>
        <v>0</v>
      </c>
      <c r="H137" s="35">
        <f>Parametros!D337</f>
        <v>0</v>
      </c>
      <c r="I137" s="36">
        <f>Parametros!E337</f>
        <v>0</v>
      </c>
      <c r="J137" s="37">
        <f t="shared" ref="J137:K137" si="135">H137-M137</f>
        <v>0</v>
      </c>
      <c r="K137" s="38">
        <f t="shared" si="135"/>
        <v>0</v>
      </c>
      <c r="L137" s="36">
        <f t="shared" si="2"/>
        <v>0</v>
      </c>
      <c r="M137" s="37">
        <f>Parametros!F337</f>
        <v>0</v>
      </c>
      <c r="N137" s="38">
        <f>Parametros!G337</f>
        <v>0</v>
      </c>
      <c r="O137" s="36">
        <f t="shared" si="3"/>
        <v>0</v>
      </c>
      <c r="P137" s="39">
        <f t="shared" si="4"/>
        <v>0</v>
      </c>
      <c r="Q137" s="40"/>
      <c r="R137" s="37">
        <f t="shared" si="5"/>
        <v>0</v>
      </c>
      <c r="S137" s="41" t="e">
        <f t="shared" si="6"/>
        <v>#DIV/0!</v>
      </c>
      <c r="T137" s="42"/>
      <c r="U137" s="43">
        <f>Parametros!H337</f>
        <v>0</v>
      </c>
      <c r="V137" s="42"/>
      <c r="W137" s="37">
        <f>Parametros!I337</f>
        <v>0</v>
      </c>
      <c r="X137" s="38">
        <f>Parametros!J337</f>
        <v>0</v>
      </c>
      <c r="Y137" s="38">
        <f>Parametros!K337</f>
        <v>0</v>
      </c>
      <c r="Z137" s="38">
        <f>Parametros!L337</f>
        <v>0</v>
      </c>
      <c r="AA137" s="44">
        <f>Parametros!M337</f>
        <v>0</v>
      </c>
      <c r="AB137" s="261">
        <f t="shared" si="7"/>
        <v>0</v>
      </c>
      <c r="AC137" s="46"/>
      <c r="AD137" s="46"/>
    </row>
    <row r="138" spans="1:30" ht="15.75" customHeight="1">
      <c r="A138" s="28" t="str">
        <f t="shared" si="0"/>
        <v>0</v>
      </c>
      <c r="B138" s="47">
        <f t="shared" si="8"/>
        <v>129</v>
      </c>
      <c r="C138" s="30" t="e">
        <f>IF(ISBLANK(D138),,VLOOKUP(LEFT(D138,1),Parametros!$A$2:$B$12,2,FALSE))</f>
        <v>#N/A</v>
      </c>
      <c r="D138" s="32">
        <f>Parametros!B338</f>
        <v>0</v>
      </c>
      <c r="E138" s="33"/>
      <c r="F138" s="34"/>
      <c r="G138" s="48">
        <f>Parametros!C338</f>
        <v>0</v>
      </c>
      <c r="H138" s="35">
        <f>Parametros!D338</f>
        <v>0</v>
      </c>
      <c r="I138" s="36">
        <f>Parametros!E338</f>
        <v>0</v>
      </c>
      <c r="J138" s="37">
        <f t="shared" ref="J138:K138" si="136">H138-M138</f>
        <v>0</v>
      </c>
      <c r="K138" s="38">
        <f t="shared" si="136"/>
        <v>0</v>
      </c>
      <c r="L138" s="36">
        <f t="shared" si="2"/>
        <v>0</v>
      </c>
      <c r="M138" s="37">
        <f>Parametros!F338</f>
        <v>0</v>
      </c>
      <c r="N138" s="38">
        <f>Parametros!G338</f>
        <v>0</v>
      </c>
      <c r="O138" s="36">
        <f t="shared" si="3"/>
        <v>0</v>
      </c>
      <c r="P138" s="39">
        <f t="shared" si="4"/>
        <v>0</v>
      </c>
      <c r="Q138" s="40"/>
      <c r="R138" s="37">
        <f t="shared" si="5"/>
        <v>0</v>
      </c>
      <c r="S138" s="41" t="e">
        <f t="shared" si="6"/>
        <v>#DIV/0!</v>
      </c>
      <c r="T138" s="42"/>
      <c r="U138" s="43">
        <f>Parametros!H338</f>
        <v>0</v>
      </c>
      <c r="V138" s="42"/>
      <c r="W138" s="37">
        <f>Parametros!I338</f>
        <v>0</v>
      </c>
      <c r="X138" s="38">
        <f>Parametros!J338</f>
        <v>0</v>
      </c>
      <c r="Y138" s="38">
        <f>Parametros!K338</f>
        <v>0</v>
      </c>
      <c r="Z138" s="38">
        <f>Parametros!L338</f>
        <v>0</v>
      </c>
      <c r="AA138" s="44">
        <f>Parametros!M338</f>
        <v>0</v>
      </c>
      <c r="AB138" s="261">
        <f t="shared" si="7"/>
        <v>0</v>
      </c>
      <c r="AC138" s="46"/>
      <c r="AD138" s="46"/>
    </row>
    <row r="139" spans="1:30" ht="15.75" customHeight="1">
      <c r="A139" s="28" t="str">
        <f t="shared" si="0"/>
        <v>0</v>
      </c>
      <c r="B139" s="47">
        <f t="shared" si="8"/>
        <v>130</v>
      </c>
      <c r="C139" s="30" t="e">
        <f>IF(ISBLANK(D139),,VLOOKUP(LEFT(D139,1),Parametros!$A$2:$B$12,2,FALSE))</f>
        <v>#N/A</v>
      </c>
      <c r="D139" s="32">
        <f>Parametros!B339</f>
        <v>0</v>
      </c>
      <c r="E139" s="33"/>
      <c r="F139" s="34"/>
      <c r="G139" s="48">
        <f>Parametros!C339</f>
        <v>0</v>
      </c>
      <c r="H139" s="35">
        <f>Parametros!D339</f>
        <v>0</v>
      </c>
      <c r="I139" s="36">
        <f>Parametros!E339</f>
        <v>0</v>
      </c>
      <c r="J139" s="37">
        <f t="shared" ref="J139:K139" si="137">H139-M139</f>
        <v>0</v>
      </c>
      <c r="K139" s="38">
        <f t="shared" si="137"/>
        <v>0</v>
      </c>
      <c r="L139" s="36">
        <f t="shared" si="2"/>
        <v>0</v>
      </c>
      <c r="M139" s="37">
        <f>Parametros!F339</f>
        <v>0</v>
      </c>
      <c r="N139" s="38">
        <f>Parametros!G339</f>
        <v>0</v>
      </c>
      <c r="O139" s="36">
        <f t="shared" si="3"/>
        <v>0</v>
      </c>
      <c r="P139" s="39">
        <f t="shared" si="4"/>
        <v>0</v>
      </c>
      <c r="Q139" s="40"/>
      <c r="R139" s="37">
        <f t="shared" si="5"/>
        <v>0</v>
      </c>
      <c r="S139" s="41" t="e">
        <f t="shared" si="6"/>
        <v>#DIV/0!</v>
      </c>
      <c r="T139" s="42"/>
      <c r="U139" s="43">
        <f>Parametros!H339</f>
        <v>0</v>
      </c>
      <c r="V139" s="42"/>
      <c r="W139" s="37">
        <f>Parametros!I339</f>
        <v>0</v>
      </c>
      <c r="X139" s="38">
        <f>Parametros!J339</f>
        <v>0</v>
      </c>
      <c r="Y139" s="38">
        <f>Parametros!K339</f>
        <v>0</v>
      </c>
      <c r="Z139" s="38">
        <f>Parametros!L339</f>
        <v>0</v>
      </c>
      <c r="AA139" s="44">
        <f>Parametros!M339</f>
        <v>0</v>
      </c>
      <c r="AB139" s="261">
        <f t="shared" si="7"/>
        <v>0</v>
      </c>
      <c r="AC139" s="46"/>
      <c r="AD139" s="46"/>
    </row>
    <row r="140" spans="1:30" ht="15.75" customHeight="1">
      <c r="A140" s="28" t="str">
        <f t="shared" si="0"/>
        <v>0</v>
      </c>
      <c r="B140" s="47">
        <f t="shared" si="8"/>
        <v>131</v>
      </c>
      <c r="C140" s="30" t="e">
        <f>IF(ISBLANK(D140),,VLOOKUP(LEFT(D140,1),Parametros!$A$2:$B$12,2,FALSE))</f>
        <v>#N/A</v>
      </c>
      <c r="D140" s="32">
        <f>Parametros!B340</f>
        <v>0</v>
      </c>
      <c r="E140" s="33"/>
      <c r="F140" s="34"/>
      <c r="G140" s="48">
        <f>Parametros!C340</f>
        <v>0</v>
      </c>
      <c r="H140" s="35">
        <f>Parametros!D340</f>
        <v>0</v>
      </c>
      <c r="I140" s="36">
        <f>Parametros!E340</f>
        <v>0</v>
      </c>
      <c r="J140" s="37">
        <f t="shared" ref="J140:K140" si="138">H140-M140</f>
        <v>0</v>
      </c>
      <c r="K140" s="38">
        <f t="shared" si="138"/>
        <v>0</v>
      </c>
      <c r="L140" s="36">
        <f t="shared" si="2"/>
        <v>0</v>
      </c>
      <c r="M140" s="37">
        <f>Parametros!F340</f>
        <v>0</v>
      </c>
      <c r="N140" s="38">
        <f>Parametros!G340</f>
        <v>0</v>
      </c>
      <c r="O140" s="36">
        <f t="shared" si="3"/>
        <v>0</v>
      </c>
      <c r="P140" s="39">
        <f t="shared" si="4"/>
        <v>0</v>
      </c>
      <c r="Q140" s="40"/>
      <c r="R140" s="37">
        <f t="shared" si="5"/>
        <v>0</v>
      </c>
      <c r="S140" s="41" t="e">
        <f t="shared" si="6"/>
        <v>#DIV/0!</v>
      </c>
      <c r="T140" s="42"/>
      <c r="U140" s="43">
        <f>Parametros!H340</f>
        <v>0</v>
      </c>
      <c r="V140" s="42"/>
      <c r="W140" s="37">
        <f>Parametros!I340</f>
        <v>0</v>
      </c>
      <c r="X140" s="38">
        <f>Parametros!J340</f>
        <v>0</v>
      </c>
      <c r="Y140" s="38">
        <f>Parametros!K340</f>
        <v>0</v>
      </c>
      <c r="Z140" s="38">
        <f>Parametros!L340</f>
        <v>0</v>
      </c>
      <c r="AA140" s="44">
        <f>Parametros!M340</f>
        <v>0</v>
      </c>
      <c r="AB140" s="261">
        <f t="shared" si="7"/>
        <v>0</v>
      </c>
      <c r="AC140" s="46"/>
      <c r="AD140" s="46"/>
    </row>
    <row r="141" spans="1:30" ht="15.75" customHeight="1">
      <c r="A141" s="28" t="str">
        <f t="shared" si="0"/>
        <v>0</v>
      </c>
      <c r="B141" s="47">
        <f t="shared" si="8"/>
        <v>132</v>
      </c>
      <c r="C141" s="30" t="e">
        <f>IF(ISBLANK(D141),,VLOOKUP(LEFT(D141,1),Parametros!$A$2:$B$12,2,FALSE))</f>
        <v>#N/A</v>
      </c>
      <c r="D141" s="32">
        <f>Parametros!B341</f>
        <v>0</v>
      </c>
      <c r="E141" s="33"/>
      <c r="F141" s="34"/>
      <c r="G141" s="48">
        <f>Parametros!C341</f>
        <v>0</v>
      </c>
      <c r="H141" s="35">
        <f>Parametros!D341</f>
        <v>0</v>
      </c>
      <c r="I141" s="36">
        <f>Parametros!E341</f>
        <v>0</v>
      </c>
      <c r="J141" s="37">
        <f t="shared" ref="J141:K141" si="139">H141-M141</f>
        <v>0</v>
      </c>
      <c r="K141" s="38">
        <f t="shared" si="139"/>
        <v>0</v>
      </c>
      <c r="L141" s="36">
        <f t="shared" si="2"/>
        <v>0</v>
      </c>
      <c r="M141" s="37">
        <f>Parametros!F341</f>
        <v>0</v>
      </c>
      <c r="N141" s="38">
        <f>Parametros!G341</f>
        <v>0</v>
      </c>
      <c r="O141" s="36">
        <f t="shared" si="3"/>
        <v>0</v>
      </c>
      <c r="P141" s="39">
        <f t="shared" si="4"/>
        <v>0</v>
      </c>
      <c r="Q141" s="40"/>
      <c r="R141" s="37">
        <f t="shared" si="5"/>
        <v>0</v>
      </c>
      <c r="S141" s="41" t="e">
        <f t="shared" si="6"/>
        <v>#DIV/0!</v>
      </c>
      <c r="T141" s="42"/>
      <c r="U141" s="43">
        <f>Parametros!H341</f>
        <v>0</v>
      </c>
      <c r="V141" s="42"/>
      <c r="W141" s="37">
        <f>Parametros!I341</f>
        <v>0</v>
      </c>
      <c r="X141" s="38">
        <f>Parametros!J341</f>
        <v>0</v>
      </c>
      <c r="Y141" s="38">
        <f>Parametros!K341</f>
        <v>0</v>
      </c>
      <c r="Z141" s="38">
        <f>Parametros!L341</f>
        <v>0</v>
      </c>
      <c r="AA141" s="44">
        <f>Parametros!M341</f>
        <v>0</v>
      </c>
      <c r="AB141" s="261">
        <f t="shared" si="7"/>
        <v>0</v>
      </c>
      <c r="AC141" s="46"/>
      <c r="AD141" s="46"/>
    </row>
    <row r="142" spans="1:30" ht="15.75" customHeight="1">
      <c r="A142" s="28" t="str">
        <f t="shared" si="0"/>
        <v>0</v>
      </c>
      <c r="B142" s="47">
        <f t="shared" si="8"/>
        <v>133</v>
      </c>
      <c r="C142" s="30" t="e">
        <f>IF(ISBLANK(D142),,VLOOKUP(LEFT(D142,1),Parametros!$A$2:$B$12,2,FALSE))</f>
        <v>#N/A</v>
      </c>
      <c r="D142" s="32">
        <f>Parametros!B342</f>
        <v>0</v>
      </c>
      <c r="E142" s="33"/>
      <c r="F142" s="34"/>
      <c r="G142" s="48">
        <f>Parametros!C342</f>
        <v>0</v>
      </c>
      <c r="H142" s="35">
        <f>Parametros!D342</f>
        <v>0</v>
      </c>
      <c r="I142" s="36">
        <f>Parametros!E342</f>
        <v>0</v>
      </c>
      <c r="J142" s="37">
        <f t="shared" ref="J142:K142" si="140">H142-M142</f>
        <v>0</v>
      </c>
      <c r="K142" s="38">
        <f t="shared" si="140"/>
        <v>0</v>
      </c>
      <c r="L142" s="36">
        <f t="shared" si="2"/>
        <v>0</v>
      </c>
      <c r="M142" s="37">
        <f>Parametros!F342</f>
        <v>0</v>
      </c>
      <c r="N142" s="38">
        <f>Parametros!G342</f>
        <v>0</v>
      </c>
      <c r="O142" s="36">
        <f t="shared" si="3"/>
        <v>0</v>
      </c>
      <c r="P142" s="39">
        <f t="shared" si="4"/>
        <v>0</v>
      </c>
      <c r="Q142" s="40"/>
      <c r="R142" s="37">
        <f t="shared" si="5"/>
        <v>0</v>
      </c>
      <c r="S142" s="41" t="e">
        <f t="shared" si="6"/>
        <v>#DIV/0!</v>
      </c>
      <c r="T142" s="42"/>
      <c r="U142" s="43">
        <f>Parametros!H342</f>
        <v>0</v>
      </c>
      <c r="V142" s="42"/>
      <c r="W142" s="37">
        <f>Parametros!I342</f>
        <v>0</v>
      </c>
      <c r="X142" s="38">
        <f>Parametros!J342</f>
        <v>0</v>
      </c>
      <c r="Y142" s="38">
        <f>Parametros!K342</f>
        <v>0</v>
      </c>
      <c r="Z142" s="38">
        <f>Parametros!L342</f>
        <v>0</v>
      </c>
      <c r="AA142" s="44">
        <f>Parametros!M342</f>
        <v>0</v>
      </c>
      <c r="AB142" s="261">
        <f t="shared" si="7"/>
        <v>0</v>
      </c>
      <c r="AC142" s="46"/>
      <c r="AD142" s="46"/>
    </row>
    <row r="143" spans="1:30" ht="15.75" customHeight="1">
      <c r="A143" s="28" t="str">
        <f t="shared" si="0"/>
        <v>0</v>
      </c>
      <c r="B143" s="47">
        <f t="shared" si="8"/>
        <v>134</v>
      </c>
      <c r="C143" s="30" t="e">
        <f>IF(ISBLANK(D143),,VLOOKUP(LEFT(D143,1),Parametros!$A$2:$B$12,2,FALSE))</f>
        <v>#N/A</v>
      </c>
      <c r="D143" s="32">
        <f>Parametros!B343</f>
        <v>0</v>
      </c>
      <c r="E143" s="33"/>
      <c r="F143" s="34"/>
      <c r="G143" s="48">
        <f>Parametros!C343</f>
        <v>0</v>
      </c>
      <c r="H143" s="35">
        <f>Parametros!D343</f>
        <v>0</v>
      </c>
      <c r="I143" s="36">
        <f>Parametros!E343</f>
        <v>0</v>
      </c>
      <c r="J143" s="37">
        <f t="shared" ref="J143:K143" si="141">H143-M143</f>
        <v>0</v>
      </c>
      <c r="K143" s="38">
        <f t="shared" si="141"/>
        <v>0</v>
      </c>
      <c r="L143" s="36">
        <f t="shared" si="2"/>
        <v>0</v>
      </c>
      <c r="M143" s="37">
        <f>Parametros!F343</f>
        <v>0</v>
      </c>
      <c r="N143" s="38">
        <f>Parametros!G343</f>
        <v>0</v>
      </c>
      <c r="O143" s="36">
        <f t="shared" si="3"/>
        <v>0</v>
      </c>
      <c r="P143" s="39">
        <f t="shared" si="4"/>
        <v>0</v>
      </c>
      <c r="Q143" s="40"/>
      <c r="R143" s="37">
        <f t="shared" si="5"/>
        <v>0</v>
      </c>
      <c r="S143" s="41" t="e">
        <f t="shared" si="6"/>
        <v>#DIV/0!</v>
      </c>
      <c r="T143" s="42"/>
      <c r="U143" s="43">
        <f>Parametros!H343</f>
        <v>0</v>
      </c>
      <c r="V143" s="42"/>
      <c r="W143" s="37">
        <f>Parametros!I343</f>
        <v>0</v>
      </c>
      <c r="X143" s="38">
        <f>Parametros!J343</f>
        <v>0</v>
      </c>
      <c r="Y143" s="38">
        <f>Parametros!K343</f>
        <v>0</v>
      </c>
      <c r="Z143" s="38">
        <f>Parametros!L343</f>
        <v>0</v>
      </c>
      <c r="AA143" s="44">
        <f>Parametros!M343</f>
        <v>0</v>
      </c>
      <c r="AB143" s="261">
        <f t="shared" si="7"/>
        <v>0</v>
      </c>
      <c r="AC143" s="46"/>
      <c r="AD143" s="46"/>
    </row>
    <row r="144" spans="1:30" ht="15.75" customHeight="1">
      <c r="A144" s="28" t="str">
        <f t="shared" si="0"/>
        <v>0</v>
      </c>
      <c r="B144" s="47">
        <f t="shared" si="8"/>
        <v>135</v>
      </c>
      <c r="C144" s="30" t="e">
        <f>IF(ISBLANK(D144),,VLOOKUP(LEFT(D144,1),Parametros!$A$2:$B$12,2,FALSE))</f>
        <v>#N/A</v>
      </c>
      <c r="D144" s="32">
        <f>Parametros!B344</f>
        <v>0</v>
      </c>
      <c r="E144" s="33"/>
      <c r="F144" s="34"/>
      <c r="G144" s="48">
        <f>Parametros!C344</f>
        <v>0</v>
      </c>
      <c r="H144" s="35">
        <f>Parametros!D344</f>
        <v>0</v>
      </c>
      <c r="I144" s="36">
        <f>Parametros!E344</f>
        <v>0</v>
      </c>
      <c r="J144" s="37">
        <f t="shared" ref="J144:K144" si="142">H144-M144</f>
        <v>0</v>
      </c>
      <c r="K144" s="38">
        <f t="shared" si="142"/>
        <v>0</v>
      </c>
      <c r="L144" s="36">
        <f t="shared" si="2"/>
        <v>0</v>
      </c>
      <c r="M144" s="37">
        <f>Parametros!F344</f>
        <v>0</v>
      </c>
      <c r="N144" s="38">
        <f>Parametros!G344</f>
        <v>0</v>
      </c>
      <c r="O144" s="36">
        <f t="shared" si="3"/>
        <v>0</v>
      </c>
      <c r="P144" s="39">
        <f t="shared" si="4"/>
        <v>0</v>
      </c>
      <c r="Q144" s="40"/>
      <c r="R144" s="37">
        <f t="shared" si="5"/>
        <v>0</v>
      </c>
      <c r="S144" s="41" t="e">
        <f t="shared" si="6"/>
        <v>#DIV/0!</v>
      </c>
      <c r="T144" s="42"/>
      <c r="U144" s="43">
        <f>Parametros!H344</f>
        <v>0</v>
      </c>
      <c r="V144" s="42"/>
      <c r="W144" s="37">
        <f>Parametros!I344</f>
        <v>0</v>
      </c>
      <c r="X144" s="38">
        <f>Parametros!J344</f>
        <v>0</v>
      </c>
      <c r="Y144" s="38">
        <f>Parametros!K344</f>
        <v>0</v>
      </c>
      <c r="Z144" s="38">
        <f>Parametros!L344</f>
        <v>0</v>
      </c>
      <c r="AA144" s="44">
        <f>Parametros!M344</f>
        <v>0</v>
      </c>
      <c r="AB144" s="261">
        <f t="shared" si="7"/>
        <v>0</v>
      </c>
      <c r="AC144" s="46"/>
      <c r="AD144" s="46"/>
    </row>
    <row r="145" spans="1:30" ht="15.75" customHeight="1">
      <c r="A145" s="28" t="str">
        <f t="shared" si="0"/>
        <v>0</v>
      </c>
      <c r="B145" s="28" t="str">
        <f>LEFT(E145,3)</f>
        <v/>
      </c>
      <c r="C145" s="49"/>
      <c r="D145" s="51">
        <f>IF(ISBLANK(E145),,VLOOKUP(LEFT(E145,1),Parametros!$A$2:$B$12,2,FALSE))</f>
        <v>0</v>
      </c>
      <c r="E145" s="51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52"/>
      <c r="R145" s="52"/>
      <c r="S145" s="42"/>
      <c r="T145" s="53"/>
      <c r="U145" s="42"/>
      <c r="V145" s="42"/>
      <c r="W145" s="42"/>
      <c r="X145" s="42"/>
      <c r="Y145" s="42"/>
      <c r="Z145" s="42"/>
      <c r="AA145" s="42"/>
      <c r="AB145" s="42"/>
      <c r="AC145" s="42"/>
      <c r="AD145" s="46"/>
    </row>
    <row r="146" spans="1:30" ht="15.75" customHeight="1">
      <c r="A146" s="28" t="str">
        <f t="shared" si="0"/>
        <v/>
      </c>
      <c r="B146" s="49"/>
      <c r="C146" s="50">
        <f>IF(ISBLANK(D146),,VLOOKUP(LEFT(D146,1),Parametros!$A$2:$B$12,2,FALSE))</f>
        <v>0</v>
      </c>
      <c r="D146" s="51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52"/>
      <c r="Q146" s="52"/>
      <c r="R146" s="42"/>
      <c r="S146" s="53"/>
      <c r="T146" s="42"/>
      <c r="U146" s="42"/>
      <c r="V146" s="42"/>
      <c r="W146" s="42"/>
      <c r="X146" s="42"/>
      <c r="Y146" s="42"/>
      <c r="Z146" s="42"/>
      <c r="AA146" s="42"/>
      <c r="AB146" s="42"/>
      <c r="AC146" s="46"/>
      <c r="AD146" s="46"/>
    </row>
    <row r="147" spans="1:30" ht="15.75" customHeight="1">
      <c r="A147" s="28" t="str">
        <f t="shared" si="0"/>
        <v/>
      </c>
      <c r="B147" s="49"/>
      <c r="C147" s="50">
        <f>IF(ISBLANK(D147),,VLOOKUP(LEFT(D147,1),Parametros!$A$2:$B$12,2,FALSE))</f>
        <v>0</v>
      </c>
      <c r="D147" s="51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52"/>
      <c r="Q147" s="52"/>
      <c r="R147" s="42"/>
      <c r="S147" s="53"/>
      <c r="T147" s="42"/>
      <c r="U147" s="42"/>
      <c r="V147" s="42"/>
      <c r="W147" s="42"/>
      <c r="X147" s="42"/>
      <c r="Y147" s="42"/>
      <c r="Z147" s="42"/>
      <c r="AA147" s="42"/>
      <c r="AB147" s="42"/>
      <c r="AC147" s="46"/>
      <c r="AD147" s="46"/>
    </row>
    <row r="148" spans="1:30" ht="15.75" customHeight="1">
      <c r="A148" s="28" t="str">
        <f t="shared" si="0"/>
        <v/>
      </c>
      <c r="B148" s="49"/>
      <c r="C148" s="50">
        <f>IF(ISBLANK(D148),,VLOOKUP(LEFT(D148,1),Parametros!$A$2:$B$12,2,FALSE))</f>
        <v>0</v>
      </c>
      <c r="D148" s="51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52"/>
      <c r="Q148" s="52"/>
      <c r="R148" s="42"/>
      <c r="S148" s="53"/>
      <c r="T148" s="42"/>
      <c r="U148" s="42"/>
      <c r="V148" s="42"/>
      <c r="W148" s="42"/>
      <c r="X148" s="42"/>
      <c r="Y148" s="42"/>
      <c r="Z148" s="42"/>
      <c r="AA148" s="42"/>
      <c r="AB148" s="42"/>
      <c r="AC148" s="46"/>
      <c r="AD148" s="46"/>
    </row>
    <row r="149" spans="1:30" ht="15.75" customHeight="1">
      <c r="A149" s="28" t="str">
        <f t="shared" si="0"/>
        <v/>
      </c>
      <c r="B149" s="49"/>
      <c r="C149" s="50">
        <f>IF(ISBLANK(D149),,VLOOKUP(LEFT(D149,1),Parametros!$A$2:$B$12,2,FALSE))</f>
        <v>0</v>
      </c>
      <c r="D149" s="51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52"/>
      <c r="Q149" s="52"/>
      <c r="R149" s="42"/>
      <c r="S149" s="53"/>
      <c r="T149" s="42"/>
      <c r="U149" s="42"/>
      <c r="V149" s="42"/>
      <c r="W149" s="42"/>
      <c r="X149" s="42"/>
      <c r="Y149" s="42"/>
      <c r="Z149" s="42"/>
      <c r="AA149" s="42"/>
      <c r="AB149" s="42"/>
      <c r="AC149" s="46"/>
      <c r="AD149" s="46"/>
    </row>
    <row r="150" spans="1:30" ht="15.75" customHeight="1">
      <c r="A150" s="28" t="str">
        <f t="shared" si="0"/>
        <v/>
      </c>
      <c r="B150" s="49"/>
      <c r="C150" s="50">
        <f>IF(ISBLANK(D150),,VLOOKUP(LEFT(D150,1),Parametros!$A$2:$B$12,2,FALSE))</f>
        <v>0</v>
      </c>
      <c r="D150" s="51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52"/>
      <c r="Q150" s="52"/>
      <c r="R150" s="42"/>
      <c r="S150" s="53"/>
      <c r="T150" s="42"/>
      <c r="U150" s="42"/>
      <c r="V150" s="42"/>
      <c r="W150" s="42"/>
      <c r="X150" s="42"/>
      <c r="Y150" s="42"/>
      <c r="Z150" s="42"/>
      <c r="AA150" s="42"/>
      <c r="AB150" s="42"/>
      <c r="AC150" s="46"/>
      <c r="AD150" s="46"/>
    </row>
  </sheetData>
  <mergeCells count="27">
    <mergeCell ref="X1:AC2"/>
    <mergeCell ref="Z8:Z9"/>
    <mergeCell ref="Y8:Y9"/>
    <mergeCell ref="X8:X9"/>
    <mergeCell ref="V6:Y6"/>
    <mergeCell ref="C1:D2"/>
    <mergeCell ref="G1:L2"/>
    <mergeCell ref="J7:O7"/>
    <mergeCell ref="C3:AB3"/>
    <mergeCell ref="M1:W2"/>
    <mergeCell ref="W7:Y7"/>
    <mergeCell ref="G7:I7"/>
    <mergeCell ref="C6:D6"/>
    <mergeCell ref="G6:I6"/>
    <mergeCell ref="C7:D8"/>
    <mergeCell ref="E8:F8"/>
    <mergeCell ref="G8:G9"/>
    <mergeCell ref="AB8:AB9"/>
    <mergeCell ref="AA8:AA9"/>
    <mergeCell ref="Z7:AB7"/>
    <mergeCell ref="Z6:AB6"/>
    <mergeCell ref="P8:P9"/>
    <mergeCell ref="J8:L8"/>
    <mergeCell ref="H8:I8"/>
    <mergeCell ref="R8:S8"/>
    <mergeCell ref="W8:W9"/>
    <mergeCell ref="M8:O8"/>
  </mergeCells>
  <conditionalFormatting sqref="C10:D150 E145">
    <cfRule type="expression" dxfId="27" priority="1">
      <formula>LEFT(C10, 1) = "1"</formula>
    </cfRule>
  </conditionalFormatting>
  <conditionalFormatting sqref="C10:D150 E145">
    <cfRule type="expression" dxfId="26" priority="2">
      <formula>LEFT(C10, 1) = "2"</formula>
    </cfRule>
  </conditionalFormatting>
  <conditionalFormatting sqref="C10:D150 E145">
    <cfRule type="expression" dxfId="25" priority="3">
      <formula>LEFT(C10, 1) = "3"</formula>
    </cfRule>
  </conditionalFormatting>
  <conditionalFormatting sqref="C10:D150 E145">
    <cfRule type="expression" dxfId="24" priority="4">
      <formula>LEFT(C10, 1) = "4"</formula>
    </cfRule>
  </conditionalFormatting>
  <conditionalFormatting sqref="C10:D150 E145">
    <cfRule type="expression" dxfId="23" priority="5">
      <formula>LEFT(C10, 1) = "5"</formula>
    </cfRule>
  </conditionalFormatting>
  <conditionalFormatting sqref="C10:D150 E145">
    <cfRule type="expression" dxfId="22" priority="6">
      <formula>LEFT(C10, 1) = "6"</formula>
    </cfRule>
  </conditionalFormatting>
  <conditionalFormatting sqref="S10:S150 T145">
    <cfRule type="cellIs" dxfId="21" priority="7" operator="between">
      <formula>0.001</formula>
      <formula>0.499</formula>
    </cfRule>
  </conditionalFormatting>
  <conditionalFormatting sqref="S10:S150 T145">
    <cfRule type="cellIs" dxfId="20" priority="8" operator="between">
      <formula>0.5</formula>
      <formula>0.999</formula>
    </cfRule>
  </conditionalFormatting>
  <conditionalFormatting sqref="S10:S150 T145">
    <cfRule type="cellIs" dxfId="19" priority="9" operator="greaterThanOrEqual">
      <formula>1</formula>
    </cfRule>
  </conditionalFormatting>
  <conditionalFormatting sqref="S10:S150 T145">
    <cfRule type="cellIs" dxfId="18" priority="10" operator="lessThanOr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160"/>
  <sheetViews>
    <sheetView topLeftCell="B1" workbookViewId="0"/>
  </sheetViews>
  <sheetFormatPr baseColWidth="10" defaultColWidth="14.42578125" defaultRowHeight="12.75" customHeight="1"/>
  <cols>
    <col min="1" max="1" width="4.28515625" hidden="1" customWidth="1"/>
    <col min="2" max="2" width="5.28515625" customWidth="1"/>
    <col min="3" max="3" width="7" customWidth="1"/>
    <col min="4" max="4" width="12.7109375" customWidth="1"/>
    <col min="5" max="5" width="10.42578125" customWidth="1"/>
    <col min="6" max="6" width="8.5703125" customWidth="1"/>
    <col min="7" max="7" width="7" customWidth="1"/>
    <col min="8" max="8" width="4.5703125" customWidth="1"/>
    <col min="9" max="9" width="5.85546875" customWidth="1"/>
    <col min="10" max="16" width="4.140625" customWidth="1"/>
    <col min="17" max="17" width="5.140625" customWidth="1"/>
    <col min="18" max="18" width="4.140625" customWidth="1"/>
    <col min="19" max="19" width="5.28515625" customWidth="1"/>
    <col min="20" max="20" width="6.42578125" customWidth="1"/>
    <col min="21" max="21" width="7.42578125" customWidth="1"/>
    <col min="22" max="22" width="4.140625" customWidth="1"/>
    <col min="23" max="23" width="2.85546875" customWidth="1"/>
    <col min="24" max="24" width="5" customWidth="1"/>
    <col min="25" max="27" width="3.7109375" customWidth="1"/>
    <col min="28" max="28" width="5.28515625" customWidth="1"/>
    <col min="29" max="36" width="5.42578125" customWidth="1"/>
  </cols>
  <sheetData>
    <row r="1" spans="1:36" ht="12.75" customHeight="1">
      <c r="A1" s="262" t="str">
        <f t="shared" ref="A1:A160" si="0">IF(LEFT(C1,3)="102","150",LEFT(C1,3))</f>
        <v/>
      </c>
      <c r="B1" s="263"/>
      <c r="C1" s="264"/>
      <c r="D1" s="264"/>
      <c r="E1" s="264"/>
      <c r="F1" s="264"/>
      <c r="G1" s="263"/>
      <c r="H1" s="264"/>
      <c r="I1" s="441" t="s">
        <v>211</v>
      </c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264"/>
      <c r="AF1" s="264"/>
      <c r="AG1" s="264"/>
      <c r="AH1" s="264"/>
      <c r="AI1" s="264"/>
      <c r="AJ1" s="264"/>
    </row>
    <row r="2" spans="1:36" ht="12.75" customHeight="1">
      <c r="A2" s="262" t="str">
        <f t="shared" si="0"/>
        <v/>
      </c>
      <c r="B2" s="263"/>
      <c r="C2" s="264"/>
      <c r="D2" s="264"/>
      <c r="E2" s="264"/>
      <c r="F2" s="264"/>
      <c r="G2" s="263"/>
      <c r="H2" s="264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264"/>
      <c r="AF2" s="264"/>
      <c r="AG2" s="264"/>
      <c r="AH2" s="264"/>
      <c r="AI2" s="264"/>
      <c r="AJ2" s="264"/>
    </row>
    <row r="3" spans="1:36" ht="12.75" customHeight="1">
      <c r="A3" s="262" t="str">
        <f t="shared" si="0"/>
        <v/>
      </c>
      <c r="B3" s="441" t="s">
        <v>212</v>
      </c>
      <c r="C3" s="366"/>
      <c r="D3" s="444">
        <v>43240</v>
      </c>
      <c r="E3" s="366"/>
      <c r="F3" s="264"/>
      <c r="G3" s="264"/>
      <c r="H3" s="264"/>
      <c r="I3" s="263"/>
      <c r="J3" s="264"/>
      <c r="K3" s="264"/>
      <c r="L3" s="263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</row>
    <row r="4" spans="1:36" ht="12.75" customHeight="1">
      <c r="A4" s="262" t="str">
        <f t="shared" si="0"/>
        <v/>
      </c>
      <c r="B4" s="264"/>
      <c r="C4" s="264"/>
      <c r="D4" s="264"/>
      <c r="E4" s="264"/>
      <c r="F4" s="264"/>
      <c r="G4" s="264"/>
      <c r="H4" s="440" t="s">
        <v>213</v>
      </c>
      <c r="I4" s="366"/>
      <c r="J4" s="366"/>
      <c r="K4" s="366"/>
      <c r="L4" s="440" t="s">
        <v>214</v>
      </c>
      <c r="M4" s="366"/>
      <c r="N4" s="366"/>
      <c r="O4" s="366"/>
      <c r="P4" s="366"/>
      <c r="Q4" s="366"/>
      <c r="R4" s="366"/>
      <c r="S4" s="366"/>
      <c r="T4" s="366"/>
      <c r="U4" s="264"/>
      <c r="V4" s="267"/>
      <c r="W4" s="264"/>
      <c r="X4" s="264"/>
      <c r="Y4" s="440" t="s">
        <v>215</v>
      </c>
      <c r="Z4" s="366"/>
      <c r="AA4" s="366"/>
      <c r="AB4" s="264"/>
      <c r="AC4" s="264"/>
      <c r="AD4" s="264"/>
      <c r="AE4" s="264"/>
      <c r="AF4" s="264"/>
      <c r="AG4" s="440" t="s">
        <v>216</v>
      </c>
      <c r="AH4" s="366"/>
      <c r="AI4" s="264"/>
      <c r="AJ4" s="264"/>
    </row>
    <row r="5" spans="1:36" ht="12.75" customHeight="1">
      <c r="A5" s="262" t="str">
        <f t="shared" si="0"/>
        <v>REG</v>
      </c>
      <c r="B5" s="266" t="s">
        <v>21</v>
      </c>
      <c r="C5" s="440" t="s">
        <v>217</v>
      </c>
      <c r="D5" s="366"/>
      <c r="E5" s="440" t="s">
        <v>218</v>
      </c>
      <c r="F5" s="366"/>
      <c r="G5" s="266" t="s">
        <v>219</v>
      </c>
      <c r="H5" s="440" t="s">
        <v>24</v>
      </c>
      <c r="I5" s="366"/>
      <c r="J5" s="440" t="s">
        <v>26</v>
      </c>
      <c r="K5" s="366"/>
      <c r="L5" s="440" t="s">
        <v>220</v>
      </c>
      <c r="M5" s="366"/>
      <c r="N5" s="366"/>
      <c r="O5" s="440" t="s">
        <v>221</v>
      </c>
      <c r="P5" s="366"/>
      <c r="Q5" s="440" t="s">
        <v>222</v>
      </c>
      <c r="R5" s="366"/>
      <c r="S5" s="366"/>
      <c r="T5" s="266" t="s">
        <v>221</v>
      </c>
      <c r="U5" s="266" t="s">
        <v>13</v>
      </c>
      <c r="V5" s="440" t="s">
        <v>223</v>
      </c>
      <c r="W5" s="366"/>
      <c r="X5" s="264"/>
      <c r="Y5" s="440" t="s">
        <v>224</v>
      </c>
      <c r="Z5" s="366"/>
      <c r="AA5" s="266" t="s">
        <v>225</v>
      </c>
      <c r="AB5" s="264"/>
      <c r="AC5" s="440" t="s">
        <v>226</v>
      </c>
      <c r="AD5" s="366"/>
      <c r="AE5" s="266" t="s">
        <v>227</v>
      </c>
      <c r="AF5" s="264"/>
      <c r="AG5" s="266" t="s">
        <v>228</v>
      </c>
      <c r="AH5" s="266" t="s">
        <v>229</v>
      </c>
      <c r="AI5" s="264"/>
      <c r="AJ5" s="266" t="s">
        <v>230</v>
      </c>
    </row>
    <row r="6" spans="1:36" ht="12.75" customHeight="1">
      <c r="A6" s="262" t="str">
        <f t="shared" si="0"/>
        <v/>
      </c>
      <c r="B6" s="442" t="s">
        <v>231</v>
      </c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</row>
    <row r="7" spans="1:36" ht="12.75" customHeight="1">
      <c r="A7" s="262" t="str">
        <f t="shared" si="0"/>
        <v>101</v>
      </c>
      <c r="B7" s="266">
        <v>1</v>
      </c>
      <c r="C7" s="440" t="s">
        <v>232</v>
      </c>
      <c r="D7" s="366"/>
      <c r="E7" s="366"/>
      <c r="F7" s="366"/>
      <c r="G7" s="268">
        <v>118</v>
      </c>
      <c r="H7" s="443">
        <v>164</v>
      </c>
      <c r="I7" s="366"/>
      <c r="J7" s="443">
        <v>9</v>
      </c>
      <c r="K7" s="366"/>
      <c r="L7" s="268">
        <v>55</v>
      </c>
      <c r="M7" s="443">
        <v>2</v>
      </c>
      <c r="N7" s="366"/>
      <c r="O7" s="443">
        <v>57</v>
      </c>
      <c r="P7" s="366"/>
      <c r="Q7" s="443">
        <v>109</v>
      </c>
      <c r="R7" s="366"/>
      <c r="S7" s="268">
        <v>7</v>
      </c>
      <c r="T7" s="268">
        <v>116</v>
      </c>
      <c r="U7" s="268">
        <v>173</v>
      </c>
      <c r="V7" s="443">
        <v>47</v>
      </c>
      <c r="W7" s="366"/>
      <c r="X7" s="263"/>
      <c r="Y7" s="443">
        <v>12</v>
      </c>
      <c r="Z7" s="366"/>
      <c r="AA7" s="268">
        <v>39</v>
      </c>
      <c r="AB7" s="263"/>
      <c r="AC7" s="443">
        <v>0</v>
      </c>
      <c r="AD7" s="366"/>
      <c r="AE7" s="268">
        <v>0</v>
      </c>
      <c r="AF7" s="263"/>
      <c r="AG7" s="268">
        <v>0</v>
      </c>
      <c r="AH7" s="268">
        <v>0</v>
      </c>
      <c r="AI7" s="264"/>
      <c r="AJ7" s="268">
        <v>0</v>
      </c>
    </row>
    <row r="8" spans="1:36" ht="12.75" customHeight="1">
      <c r="A8" s="262" t="str">
        <f t="shared" si="0"/>
        <v>104</v>
      </c>
      <c r="B8" s="266">
        <v>2</v>
      </c>
      <c r="C8" s="440" t="s">
        <v>233</v>
      </c>
      <c r="D8" s="366"/>
      <c r="E8" s="366"/>
      <c r="F8" s="366"/>
      <c r="G8" s="268">
        <v>326</v>
      </c>
      <c r="H8" s="443">
        <v>315</v>
      </c>
      <c r="I8" s="366"/>
      <c r="J8" s="443">
        <v>0</v>
      </c>
      <c r="K8" s="366"/>
      <c r="L8" s="268">
        <v>25</v>
      </c>
      <c r="M8" s="443">
        <v>0</v>
      </c>
      <c r="N8" s="366"/>
      <c r="O8" s="443">
        <v>25</v>
      </c>
      <c r="P8" s="366"/>
      <c r="Q8" s="443">
        <v>290</v>
      </c>
      <c r="R8" s="366"/>
      <c r="S8" s="268">
        <v>0</v>
      </c>
      <c r="T8" s="268">
        <v>290</v>
      </c>
      <c r="U8" s="268">
        <v>315</v>
      </c>
      <c r="V8" s="443">
        <v>0</v>
      </c>
      <c r="W8" s="366"/>
      <c r="X8" s="263"/>
      <c r="Y8" s="443">
        <v>16</v>
      </c>
      <c r="Z8" s="366"/>
      <c r="AA8" s="268">
        <v>83</v>
      </c>
      <c r="AB8" s="263"/>
      <c r="AC8" s="443">
        <v>8</v>
      </c>
      <c r="AD8" s="366"/>
      <c r="AE8" s="268">
        <v>0</v>
      </c>
      <c r="AF8" s="263"/>
      <c r="AG8" s="268">
        <v>0</v>
      </c>
      <c r="AH8" s="268">
        <v>0</v>
      </c>
      <c r="AI8" s="264"/>
      <c r="AJ8" s="268">
        <v>0</v>
      </c>
    </row>
    <row r="9" spans="1:36" ht="12.75" customHeight="1">
      <c r="A9" s="262" t="str">
        <f t="shared" si="0"/>
        <v>105</v>
      </c>
      <c r="B9" s="266">
        <v>3</v>
      </c>
      <c r="C9" s="440" t="s">
        <v>234</v>
      </c>
      <c r="D9" s="366"/>
      <c r="E9" s="366"/>
      <c r="F9" s="366"/>
      <c r="G9" s="268">
        <v>306</v>
      </c>
      <c r="H9" s="443">
        <v>383</v>
      </c>
      <c r="I9" s="366"/>
      <c r="J9" s="443">
        <v>0</v>
      </c>
      <c r="K9" s="366"/>
      <c r="L9" s="268">
        <v>67</v>
      </c>
      <c r="M9" s="443">
        <v>0</v>
      </c>
      <c r="N9" s="366"/>
      <c r="O9" s="443">
        <v>67</v>
      </c>
      <c r="P9" s="366"/>
      <c r="Q9" s="443">
        <v>316</v>
      </c>
      <c r="R9" s="366"/>
      <c r="S9" s="268">
        <v>0</v>
      </c>
      <c r="T9" s="268">
        <v>316</v>
      </c>
      <c r="U9" s="268">
        <v>383</v>
      </c>
      <c r="V9" s="443">
        <v>25</v>
      </c>
      <c r="W9" s="366"/>
      <c r="X9" s="263"/>
      <c r="Y9" s="443">
        <v>42</v>
      </c>
      <c r="Z9" s="366"/>
      <c r="AA9" s="268">
        <v>32</v>
      </c>
      <c r="AB9" s="263"/>
      <c r="AC9" s="443">
        <v>46</v>
      </c>
      <c r="AD9" s="366"/>
      <c r="AE9" s="268">
        <v>12</v>
      </c>
      <c r="AF9" s="263"/>
      <c r="AG9" s="268">
        <v>0</v>
      </c>
      <c r="AH9" s="268">
        <v>0</v>
      </c>
      <c r="AI9" s="264"/>
      <c r="AJ9" s="268">
        <v>0</v>
      </c>
    </row>
    <row r="10" spans="1:36" ht="12.75" customHeight="1">
      <c r="A10" s="262" t="str">
        <f t="shared" si="0"/>
        <v>106</v>
      </c>
      <c r="B10" s="266">
        <v>4</v>
      </c>
      <c r="C10" s="440" t="s">
        <v>235</v>
      </c>
      <c r="D10" s="366"/>
      <c r="E10" s="366"/>
      <c r="F10" s="366"/>
      <c r="G10" s="268">
        <v>50</v>
      </c>
      <c r="H10" s="443">
        <v>35</v>
      </c>
      <c r="I10" s="366"/>
      <c r="J10" s="443">
        <v>0</v>
      </c>
      <c r="K10" s="366"/>
      <c r="L10" s="268">
        <v>0</v>
      </c>
      <c r="M10" s="443">
        <v>0</v>
      </c>
      <c r="N10" s="366"/>
      <c r="O10" s="443">
        <v>0</v>
      </c>
      <c r="P10" s="366"/>
      <c r="Q10" s="443">
        <v>35</v>
      </c>
      <c r="R10" s="366"/>
      <c r="S10" s="268">
        <v>0</v>
      </c>
      <c r="T10" s="268">
        <v>35</v>
      </c>
      <c r="U10" s="268">
        <v>35</v>
      </c>
      <c r="V10" s="443">
        <v>0</v>
      </c>
      <c r="W10" s="366"/>
      <c r="X10" s="263"/>
      <c r="Y10" s="443">
        <v>1</v>
      </c>
      <c r="Z10" s="366"/>
      <c r="AA10" s="268">
        <v>20</v>
      </c>
      <c r="AB10" s="263"/>
      <c r="AC10" s="443">
        <v>1</v>
      </c>
      <c r="AD10" s="366"/>
      <c r="AE10" s="268">
        <v>0</v>
      </c>
      <c r="AF10" s="263"/>
      <c r="AG10" s="268">
        <v>0</v>
      </c>
      <c r="AH10" s="268">
        <v>0</v>
      </c>
      <c r="AI10" s="264"/>
      <c r="AJ10" s="268">
        <v>0</v>
      </c>
    </row>
    <row r="11" spans="1:36" ht="12.75" customHeight="1">
      <c r="A11" s="262" t="str">
        <f t="shared" si="0"/>
        <v>107</v>
      </c>
      <c r="B11" s="266">
        <v>5</v>
      </c>
      <c r="C11" s="440" t="s">
        <v>236</v>
      </c>
      <c r="D11" s="366"/>
      <c r="E11" s="366"/>
      <c r="F11" s="366"/>
      <c r="G11" s="268">
        <v>55</v>
      </c>
      <c r="H11" s="443">
        <v>105</v>
      </c>
      <c r="I11" s="366"/>
      <c r="J11" s="443">
        <v>0</v>
      </c>
      <c r="K11" s="366"/>
      <c r="L11" s="268">
        <v>26</v>
      </c>
      <c r="M11" s="443">
        <v>0</v>
      </c>
      <c r="N11" s="366"/>
      <c r="O11" s="443">
        <v>26</v>
      </c>
      <c r="P11" s="366"/>
      <c r="Q11" s="443">
        <v>79</v>
      </c>
      <c r="R11" s="366"/>
      <c r="S11" s="268">
        <v>0</v>
      </c>
      <c r="T11" s="268">
        <v>79</v>
      </c>
      <c r="U11" s="268">
        <v>105</v>
      </c>
      <c r="V11" s="443">
        <v>91</v>
      </c>
      <c r="W11" s="366"/>
      <c r="X11" s="263"/>
      <c r="Y11" s="443">
        <v>5</v>
      </c>
      <c r="Z11" s="366"/>
      <c r="AA11" s="268">
        <v>12</v>
      </c>
      <c r="AB11" s="263"/>
      <c r="AC11" s="443">
        <v>0</v>
      </c>
      <c r="AD11" s="366"/>
      <c r="AE11" s="268">
        <v>1</v>
      </c>
      <c r="AF11" s="263"/>
      <c r="AG11" s="268">
        <v>0</v>
      </c>
      <c r="AH11" s="268">
        <v>0</v>
      </c>
      <c r="AI11" s="264"/>
      <c r="AJ11" s="268">
        <v>0</v>
      </c>
    </row>
    <row r="12" spans="1:36" ht="12.75" customHeight="1">
      <c r="A12" s="262" t="str">
        <f t="shared" si="0"/>
        <v>109</v>
      </c>
      <c r="B12" s="266">
        <v>6</v>
      </c>
      <c r="C12" s="440" t="s">
        <v>237</v>
      </c>
      <c r="D12" s="366"/>
      <c r="E12" s="366"/>
      <c r="F12" s="366"/>
      <c r="G12" s="268">
        <v>73</v>
      </c>
      <c r="H12" s="443">
        <v>131</v>
      </c>
      <c r="I12" s="366"/>
      <c r="J12" s="443">
        <v>0</v>
      </c>
      <c r="K12" s="366"/>
      <c r="L12" s="268">
        <v>37</v>
      </c>
      <c r="M12" s="443">
        <v>0</v>
      </c>
      <c r="N12" s="366"/>
      <c r="O12" s="443">
        <v>37</v>
      </c>
      <c r="P12" s="366"/>
      <c r="Q12" s="443">
        <v>94</v>
      </c>
      <c r="R12" s="366"/>
      <c r="S12" s="268">
        <v>0</v>
      </c>
      <c r="T12" s="268">
        <v>94</v>
      </c>
      <c r="U12" s="268">
        <v>131</v>
      </c>
      <c r="V12" s="443">
        <v>79</v>
      </c>
      <c r="W12" s="366"/>
      <c r="X12" s="263"/>
      <c r="Y12" s="443">
        <v>7</v>
      </c>
      <c r="Z12" s="366"/>
      <c r="AA12" s="268">
        <v>18</v>
      </c>
      <c r="AB12" s="263"/>
      <c r="AC12" s="443">
        <v>3</v>
      </c>
      <c r="AD12" s="366"/>
      <c r="AE12" s="268">
        <v>0</v>
      </c>
      <c r="AF12" s="263"/>
      <c r="AG12" s="268">
        <v>0</v>
      </c>
      <c r="AH12" s="268">
        <v>0</v>
      </c>
      <c r="AI12" s="264"/>
      <c r="AJ12" s="268">
        <v>0</v>
      </c>
    </row>
    <row r="13" spans="1:36" ht="12.75" customHeight="1">
      <c r="A13" s="262" t="str">
        <f t="shared" si="0"/>
        <v>110</v>
      </c>
      <c r="B13" s="266">
        <v>7</v>
      </c>
      <c r="C13" s="440" t="s">
        <v>238</v>
      </c>
      <c r="D13" s="366"/>
      <c r="E13" s="366"/>
      <c r="F13" s="366"/>
      <c r="G13" s="268">
        <v>122</v>
      </c>
      <c r="H13" s="443">
        <v>155</v>
      </c>
      <c r="I13" s="366"/>
      <c r="J13" s="443">
        <v>0</v>
      </c>
      <c r="K13" s="366"/>
      <c r="L13" s="268">
        <v>19</v>
      </c>
      <c r="M13" s="443">
        <v>0</v>
      </c>
      <c r="N13" s="366"/>
      <c r="O13" s="443">
        <v>19</v>
      </c>
      <c r="P13" s="366"/>
      <c r="Q13" s="443">
        <v>136</v>
      </c>
      <c r="R13" s="366"/>
      <c r="S13" s="268">
        <v>0</v>
      </c>
      <c r="T13" s="268">
        <v>136</v>
      </c>
      <c r="U13" s="268">
        <v>155</v>
      </c>
      <c r="V13" s="443">
        <v>27</v>
      </c>
      <c r="W13" s="366"/>
      <c r="X13" s="263"/>
      <c r="Y13" s="443">
        <v>4</v>
      </c>
      <c r="Z13" s="366"/>
      <c r="AA13" s="268">
        <v>12</v>
      </c>
      <c r="AB13" s="263"/>
      <c r="AC13" s="443">
        <v>2</v>
      </c>
      <c r="AD13" s="366"/>
      <c r="AE13" s="268">
        <v>0</v>
      </c>
      <c r="AF13" s="263"/>
      <c r="AG13" s="268">
        <v>0</v>
      </c>
      <c r="AH13" s="268">
        <v>0</v>
      </c>
      <c r="AI13" s="264"/>
      <c r="AJ13" s="268">
        <v>0</v>
      </c>
    </row>
    <row r="14" spans="1:36" ht="12.75" customHeight="1">
      <c r="A14" s="262" t="str">
        <f t="shared" si="0"/>
        <v>112</v>
      </c>
      <c r="B14" s="266">
        <v>8</v>
      </c>
      <c r="C14" s="440" t="s">
        <v>239</v>
      </c>
      <c r="D14" s="366"/>
      <c r="E14" s="366"/>
      <c r="F14" s="366"/>
      <c r="G14" s="268">
        <v>395</v>
      </c>
      <c r="H14" s="443">
        <v>443</v>
      </c>
      <c r="I14" s="366"/>
      <c r="J14" s="443">
        <v>157</v>
      </c>
      <c r="K14" s="366"/>
      <c r="L14" s="268">
        <v>130</v>
      </c>
      <c r="M14" s="443">
        <v>55</v>
      </c>
      <c r="N14" s="366"/>
      <c r="O14" s="443">
        <v>185</v>
      </c>
      <c r="P14" s="366"/>
      <c r="Q14" s="443">
        <v>313</v>
      </c>
      <c r="R14" s="366"/>
      <c r="S14" s="268">
        <v>102</v>
      </c>
      <c r="T14" s="268">
        <v>415</v>
      </c>
      <c r="U14" s="268">
        <v>600</v>
      </c>
      <c r="V14" s="443">
        <v>52</v>
      </c>
      <c r="W14" s="366"/>
      <c r="X14" s="263"/>
      <c r="Y14" s="443">
        <v>40</v>
      </c>
      <c r="Z14" s="366"/>
      <c r="AA14" s="268">
        <v>62</v>
      </c>
      <c r="AB14" s="263"/>
      <c r="AC14" s="443">
        <v>49</v>
      </c>
      <c r="AD14" s="366"/>
      <c r="AE14" s="268">
        <v>0</v>
      </c>
      <c r="AF14" s="263"/>
      <c r="AG14" s="268">
        <v>0</v>
      </c>
      <c r="AH14" s="268">
        <v>0</v>
      </c>
      <c r="AI14" s="264"/>
      <c r="AJ14" s="268">
        <v>0</v>
      </c>
    </row>
    <row r="15" spans="1:36" ht="12.75" customHeight="1">
      <c r="A15" s="262" t="str">
        <f t="shared" si="0"/>
        <v>103</v>
      </c>
      <c r="B15" s="266">
        <v>9</v>
      </c>
      <c r="C15" s="440" t="s">
        <v>240</v>
      </c>
      <c r="D15" s="366"/>
      <c r="E15" s="366"/>
      <c r="F15" s="366"/>
      <c r="G15" s="268">
        <v>320</v>
      </c>
      <c r="H15" s="443">
        <v>426</v>
      </c>
      <c r="I15" s="366"/>
      <c r="J15" s="443">
        <v>6</v>
      </c>
      <c r="K15" s="366"/>
      <c r="L15" s="268">
        <v>49</v>
      </c>
      <c r="M15" s="443">
        <v>0</v>
      </c>
      <c r="N15" s="366"/>
      <c r="O15" s="443">
        <v>49</v>
      </c>
      <c r="P15" s="366"/>
      <c r="Q15" s="443">
        <v>377</v>
      </c>
      <c r="R15" s="366"/>
      <c r="S15" s="268">
        <v>6</v>
      </c>
      <c r="T15" s="268">
        <v>383</v>
      </c>
      <c r="U15" s="268">
        <v>432</v>
      </c>
      <c r="V15" s="443">
        <v>35</v>
      </c>
      <c r="W15" s="366"/>
      <c r="X15" s="263"/>
      <c r="Y15" s="443">
        <v>9</v>
      </c>
      <c r="Z15" s="366"/>
      <c r="AA15" s="268">
        <v>31</v>
      </c>
      <c r="AB15" s="263"/>
      <c r="AC15" s="443">
        <v>7</v>
      </c>
      <c r="AD15" s="366"/>
      <c r="AE15" s="268">
        <v>0</v>
      </c>
      <c r="AF15" s="263"/>
      <c r="AG15" s="268">
        <v>0</v>
      </c>
      <c r="AH15" s="268">
        <v>0</v>
      </c>
      <c r="AI15" s="264"/>
      <c r="AJ15" s="268">
        <v>2</v>
      </c>
    </row>
    <row r="16" spans="1:36" ht="12.75" customHeight="1">
      <c r="A16" s="262" t="str">
        <f t="shared" si="0"/>
        <v>149</v>
      </c>
      <c r="B16" s="266">
        <v>10</v>
      </c>
      <c r="C16" s="440" t="s">
        <v>241</v>
      </c>
      <c r="D16" s="366"/>
      <c r="E16" s="366"/>
      <c r="F16" s="366"/>
      <c r="G16" s="268">
        <v>120</v>
      </c>
      <c r="H16" s="443">
        <v>219</v>
      </c>
      <c r="I16" s="366"/>
      <c r="J16" s="443">
        <v>0</v>
      </c>
      <c r="K16" s="366"/>
      <c r="L16" s="268">
        <v>52</v>
      </c>
      <c r="M16" s="443">
        <v>0</v>
      </c>
      <c r="N16" s="366"/>
      <c r="O16" s="443">
        <v>52</v>
      </c>
      <c r="P16" s="366"/>
      <c r="Q16" s="443">
        <v>167</v>
      </c>
      <c r="R16" s="366"/>
      <c r="S16" s="268">
        <v>0</v>
      </c>
      <c r="T16" s="268">
        <v>167</v>
      </c>
      <c r="U16" s="268">
        <v>219</v>
      </c>
      <c r="V16" s="443">
        <v>83</v>
      </c>
      <c r="W16" s="366"/>
      <c r="X16" s="263"/>
      <c r="Y16" s="443">
        <v>56</v>
      </c>
      <c r="Z16" s="366"/>
      <c r="AA16" s="268">
        <v>105</v>
      </c>
      <c r="AB16" s="263"/>
      <c r="AC16" s="443">
        <v>30</v>
      </c>
      <c r="AD16" s="366"/>
      <c r="AE16" s="268">
        <v>0</v>
      </c>
      <c r="AF16" s="263"/>
      <c r="AG16" s="268">
        <v>0</v>
      </c>
      <c r="AH16" s="268">
        <v>0</v>
      </c>
      <c r="AI16" s="264"/>
      <c r="AJ16" s="268">
        <v>0</v>
      </c>
    </row>
    <row r="17" spans="1:36" ht="12.75" customHeight="1">
      <c r="A17" s="262" t="str">
        <f t="shared" si="0"/>
        <v>150</v>
      </c>
      <c r="B17" s="266">
        <v>11</v>
      </c>
      <c r="C17" s="440" t="s">
        <v>242</v>
      </c>
      <c r="D17" s="366"/>
      <c r="E17" s="366"/>
      <c r="F17" s="366"/>
      <c r="G17" s="268">
        <v>1500</v>
      </c>
      <c r="H17" s="443">
        <v>1755</v>
      </c>
      <c r="I17" s="366"/>
      <c r="J17" s="443">
        <v>0</v>
      </c>
      <c r="K17" s="366"/>
      <c r="L17" s="268">
        <v>80</v>
      </c>
      <c r="M17" s="443">
        <v>0</v>
      </c>
      <c r="N17" s="366"/>
      <c r="O17" s="443">
        <v>80</v>
      </c>
      <c r="P17" s="366"/>
      <c r="Q17" s="443">
        <v>1675</v>
      </c>
      <c r="R17" s="366"/>
      <c r="S17" s="268">
        <v>0</v>
      </c>
      <c r="T17" s="268">
        <v>1675</v>
      </c>
      <c r="U17" s="268">
        <v>1755</v>
      </c>
      <c r="V17" s="443">
        <v>17</v>
      </c>
      <c r="W17" s="366"/>
      <c r="X17" s="263"/>
      <c r="Y17" s="443">
        <v>0</v>
      </c>
      <c r="Z17" s="366"/>
      <c r="AA17" s="268">
        <v>0</v>
      </c>
      <c r="AB17" s="263"/>
      <c r="AC17" s="443">
        <v>0</v>
      </c>
      <c r="AD17" s="366"/>
      <c r="AE17" s="268">
        <v>0</v>
      </c>
      <c r="AF17" s="263"/>
      <c r="AG17" s="268">
        <v>0</v>
      </c>
      <c r="AH17" s="268">
        <v>0</v>
      </c>
      <c r="AI17" s="264"/>
      <c r="AJ17" s="268">
        <v>2</v>
      </c>
    </row>
    <row r="18" spans="1:36" ht="12.75" customHeight="1">
      <c r="A18" s="262" t="str">
        <f t="shared" si="0"/>
        <v>143</v>
      </c>
      <c r="B18" s="266">
        <v>12</v>
      </c>
      <c r="C18" s="440" t="s">
        <v>243</v>
      </c>
      <c r="D18" s="366"/>
      <c r="E18" s="366"/>
      <c r="F18" s="366"/>
      <c r="G18" s="268">
        <v>550</v>
      </c>
      <c r="H18" s="443">
        <v>807</v>
      </c>
      <c r="I18" s="366"/>
      <c r="J18" s="443">
        <v>55</v>
      </c>
      <c r="K18" s="366"/>
      <c r="L18" s="268">
        <v>383</v>
      </c>
      <c r="M18" s="443">
        <v>19</v>
      </c>
      <c r="N18" s="366"/>
      <c r="O18" s="443">
        <v>402</v>
      </c>
      <c r="P18" s="366"/>
      <c r="Q18" s="443">
        <v>424</v>
      </c>
      <c r="R18" s="366"/>
      <c r="S18" s="268">
        <v>36</v>
      </c>
      <c r="T18" s="268">
        <v>460</v>
      </c>
      <c r="U18" s="268">
        <v>862</v>
      </c>
      <c r="V18" s="443">
        <v>57</v>
      </c>
      <c r="W18" s="366"/>
      <c r="X18" s="263"/>
      <c r="Y18" s="443">
        <v>237</v>
      </c>
      <c r="Z18" s="366"/>
      <c r="AA18" s="268">
        <v>194</v>
      </c>
      <c r="AB18" s="263"/>
      <c r="AC18" s="443">
        <v>12</v>
      </c>
      <c r="AD18" s="366"/>
      <c r="AE18" s="268">
        <v>10</v>
      </c>
      <c r="AF18" s="263"/>
      <c r="AG18" s="268">
        <v>0</v>
      </c>
      <c r="AH18" s="268">
        <v>0</v>
      </c>
      <c r="AI18" s="264"/>
      <c r="AJ18" s="268">
        <v>2</v>
      </c>
    </row>
    <row r="19" spans="1:36" ht="12.75" customHeight="1">
      <c r="A19" s="262" t="str">
        <f t="shared" si="0"/>
        <v>116</v>
      </c>
      <c r="B19" s="266">
        <v>13</v>
      </c>
      <c r="C19" s="440" t="s">
        <v>244</v>
      </c>
      <c r="D19" s="366"/>
      <c r="E19" s="366"/>
      <c r="F19" s="366"/>
      <c r="G19" s="268">
        <v>93</v>
      </c>
      <c r="H19" s="443">
        <v>132</v>
      </c>
      <c r="I19" s="366"/>
      <c r="J19" s="443">
        <v>0</v>
      </c>
      <c r="K19" s="366"/>
      <c r="L19" s="268">
        <v>33</v>
      </c>
      <c r="M19" s="443">
        <v>0</v>
      </c>
      <c r="N19" s="366"/>
      <c r="O19" s="443">
        <v>33</v>
      </c>
      <c r="P19" s="366"/>
      <c r="Q19" s="443">
        <v>99</v>
      </c>
      <c r="R19" s="366"/>
      <c r="S19" s="268">
        <v>0</v>
      </c>
      <c r="T19" s="268">
        <v>99</v>
      </c>
      <c r="U19" s="268">
        <v>132</v>
      </c>
      <c r="V19" s="443">
        <v>42</v>
      </c>
      <c r="W19" s="366"/>
      <c r="X19" s="263"/>
      <c r="Y19" s="443">
        <v>13</v>
      </c>
      <c r="Z19" s="366"/>
      <c r="AA19" s="268">
        <v>14</v>
      </c>
      <c r="AB19" s="263"/>
      <c r="AC19" s="443">
        <v>3</v>
      </c>
      <c r="AD19" s="366"/>
      <c r="AE19" s="268">
        <v>8</v>
      </c>
      <c r="AF19" s="263"/>
      <c r="AG19" s="268">
        <v>0</v>
      </c>
      <c r="AH19" s="268">
        <v>0</v>
      </c>
      <c r="AI19" s="264"/>
      <c r="AJ19" s="268">
        <v>0</v>
      </c>
    </row>
    <row r="20" spans="1:36" ht="12.75" customHeight="1">
      <c r="A20" s="262" t="str">
        <f t="shared" si="0"/>
        <v>117</v>
      </c>
      <c r="B20" s="266">
        <v>14</v>
      </c>
      <c r="C20" s="440" t="s">
        <v>245</v>
      </c>
      <c r="D20" s="366"/>
      <c r="E20" s="366"/>
      <c r="F20" s="366"/>
      <c r="G20" s="268">
        <v>87</v>
      </c>
      <c r="H20" s="443">
        <v>144</v>
      </c>
      <c r="I20" s="366"/>
      <c r="J20" s="443">
        <v>0</v>
      </c>
      <c r="K20" s="366"/>
      <c r="L20" s="268">
        <v>44</v>
      </c>
      <c r="M20" s="443">
        <v>0</v>
      </c>
      <c r="N20" s="366"/>
      <c r="O20" s="443">
        <v>44</v>
      </c>
      <c r="P20" s="366"/>
      <c r="Q20" s="443">
        <v>100</v>
      </c>
      <c r="R20" s="366"/>
      <c r="S20" s="268">
        <v>0</v>
      </c>
      <c r="T20" s="268">
        <v>100</v>
      </c>
      <c r="U20" s="268">
        <v>144</v>
      </c>
      <c r="V20" s="443">
        <v>66</v>
      </c>
      <c r="W20" s="366"/>
      <c r="X20" s="263"/>
      <c r="Y20" s="443">
        <v>10</v>
      </c>
      <c r="Z20" s="366"/>
      <c r="AA20" s="268">
        <v>37</v>
      </c>
      <c r="AB20" s="263"/>
      <c r="AC20" s="443">
        <v>0</v>
      </c>
      <c r="AD20" s="366"/>
      <c r="AE20" s="268">
        <v>0</v>
      </c>
      <c r="AF20" s="263"/>
      <c r="AG20" s="268">
        <v>0</v>
      </c>
      <c r="AH20" s="268">
        <v>0</v>
      </c>
      <c r="AI20" s="264"/>
      <c r="AJ20" s="268">
        <v>0</v>
      </c>
    </row>
    <row r="21" spans="1:36" ht="12.75" customHeight="1">
      <c r="A21" s="262" t="str">
        <f t="shared" si="0"/>
        <v>119</v>
      </c>
      <c r="B21" s="266">
        <v>15</v>
      </c>
      <c r="C21" s="440" t="s">
        <v>246</v>
      </c>
      <c r="D21" s="366"/>
      <c r="E21" s="366"/>
      <c r="F21" s="366"/>
      <c r="G21" s="268">
        <v>153</v>
      </c>
      <c r="H21" s="443">
        <v>283</v>
      </c>
      <c r="I21" s="366"/>
      <c r="J21" s="443">
        <v>0</v>
      </c>
      <c r="K21" s="366"/>
      <c r="L21" s="268">
        <v>119</v>
      </c>
      <c r="M21" s="443">
        <v>0</v>
      </c>
      <c r="N21" s="366"/>
      <c r="O21" s="443">
        <v>119</v>
      </c>
      <c r="P21" s="366"/>
      <c r="Q21" s="443">
        <v>164</v>
      </c>
      <c r="R21" s="366"/>
      <c r="S21" s="268">
        <v>0</v>
      </c>
      <c r="T21" s="268">
        <v>164</v>
      </c>
      <c r="U21" s="268">
        <v>283</v>
      </c>
      <c r="V21" s="443">
        <v>85</v>
      </c>
      <c r="W21" s="366"/>
      <c r="X21" s="263"/>
      <c r="Y21" s="443">
        <v>45</v>
      </c>
      <c r="Z21" s="366"/>
      <c r="AA21" s="268">
        <v>69</v>
      </c>
      <c r="AB21" s="263"/>
      <c r="AC21" s="443">
        <v>11</v>
      </c>
      <c r="AD21" s="366"/>
      <c r="AE21" s="268">
        <v>0</v>
      </c>
      <c r="AF21" s="263"/>
      <c r="AG21" s="268">
        <v>0</v>
      </c>
      <c r="AH21" s="268">
        <v>0</v>
      </c>
      <c r="AI21" s="264"/>
      <c r="AJ21" s="268">
        <v>0</v>
      </c>
    </row>
    <row r="22" spans="1:36" ht="12.75" customHeight="1">
      <c r="A22" s="262" t="str">
        <f t="shared" si="0"/>
        <v>120</v>
      </c>
      <c r="B22" s="266">
        <v>16</v>
      </c>
      <c r="C22" s="440" t="s">
        <v>247</v>
      </c>
      <c r="D22" s="366"/>
      <c r="E22" s="366"/>
      <c r="F22" s="366"/>
      <c r="G22" s="268">
        <v>58</v>
      </c>
      <c r="H22" s="443">
        <v>91</v>
      </c>
      <c r="I22" s="366"/>
      <c r="J22" s="443">
        <v>0</v>
      </c>
      <c r="K22" s="366"/>
      <c r="L22" s="268">
        <v>12</v>
      </c>
      <c r="M22" s="443">
        <v>0</v>
      </c>
      <c r="N22" s="366"/>
      <c r="O22" s="443">
        <v>12</v>
      </c>
      <c r="P22" s="366"/>
      <c r="Q22" s="443">
        <v>79</v>
      </c>
      <c r="R22" s="366"/>
      <c r="S22" s="268">
        <v>0</v>
      </c>
      <c r="T22" s="268">
        <v>79</v>
      </c>
      <c r="U22" s="268">
        <v>91</v>
      </c>
      <c r="V22" s="443">
        <v>57</v>
      </c>
      <c r="W22" s="366"/>
      <c r="X22" s="263"/>
      <c r="Y22" s="443">
        <v>2</v>
      </c>
      <c r="Z22" s="366"/>
      <c r="AA22" s="268">
        <v>8</v>
      </c>
      <c r="AB22" s="263"/>
      <c r="AC22" s="443">
        <v>0</v>
      </c>
      <c r="AD22" s="366"/>
      <c r="AE22" s="268">
        <v>0</v>
      </c>
      <c r="AF22" s="263"/>
      <c r="AG22" s="268">
        <v>0</v>
      </c>
      <c r="AH22" s="268">
        <v>0</v>
      </c>
      <c r="AI22" s="264"/>
      <c r="AJ22" s="268">
        <v>0</v>
      </c>
    </row>
    <row r="23" spans="1:36" ht="12.75" customHeight="1">
      <c r="A23" s="262" t="str">
        <f t="shared" si="0"/>
        <v>124</v>
      </c>
      <c r="B23" s="266">
        <v>17</v>
      </c>
      <c r="C23" s="440" t="s">
        <v>248</v>
      </c>
      <c r="D23" s="366"/>
      <c r="E23" s="366"/>
      <c r="F23" s="366"/>
      <c r="G23" s="268">
        <v>60</v>
      </c>
      <c r="H23" s="443">
        <v>120</v>
      </c>
      <c r="I23" s="366"/>
      <c r="J23" s="443">
        <v>0</v>
      </c>
      <c r="K23" s="366"/>
      <c r="L23" s="268">
        <v>41</v>
      </c>
      <c r="M23" s="443">
        <v>0</v>
      </c>
      <c r="N23" s="366"/>
      <c r="O23" s="443">
        <v>41</v>
      </c>
      <c r="P23" s="366"/>
      <c r="Q23" s="443">
        <v>79</v>
      </c>
      <c r="R23" s="366"/>
      <c r="S23" s="268">
        <v>0</v>
      </c>
      <c r="T23" s="268">
        <v>79</v>
      </c>
      <c r="U23" s="268">
        <v>120</v>
      </c>
      <c r="V23" s="443">
        <v>100</v>
      </c>
      <c r="W23" s="366"/>
      <c r="X23" s="263"/>
      <c r="Y23" s="443">
        <v>11</v>
      </c>
      <c r="Z23" s="366"/>
      <c r="AA23" s="268">
        <v>57</v>
      </c>
      <c r="AB23" s="263"/>
      <c r="AC23" s="443">
        <v>2</v>
      </c>
      <c r="AD23" s="366"/>
      <c r="AE23" s="268">
        <v>3</v>
      </c>
      <c r="AF23" s="263"/>
      <c r="AG23" s="268">
        <v>0</v>
      </c>
      <c r="AH23" s="268">
        <v>0</v>
      </c>
      <c r="AI23" s="264"/>
      <c r="AJ23" s="268">
        <v>0</v>
      </c>
    </row>
    <row r="24" spans="1:36" ht="12.75" customHeight="1">
      <c r="A24" s="262" t="str">
        <f t="shared" si="0"/>
        <v>126</v>
      </c>
      <c r="B24" s="266">
        <v>18</v>
      </c>
      <c r="C24" s="440" t="s">
        <v>249</v>
      </c>
      <c r="D24" s="366"/>
      <c r="E24" s="366"/>
      <c r="F24" s="366"/>
      <c r="G24" s="268">
        <v>117</v>
      </c>
      <c r="H24" s="443">
        <v>152</v>
      </c>
      <c r="I24" s="366"/>
      <c r="J24" s="443">
        <v>0</v>
      </c>
      <c r="K24" s="366"/>
      <c r="L24" s="268">
        <v>55</v>
      </c>
      <c r="M24" s="443">
        <v>0</v>
      </c>
      <c r="N24" s="366"/>
      <c r="O24" s="443">
        <v>55</v>
      </c>
      <c r="P24" s="366"/>
      <c r="Q24" s="443">
        <v>97</v>
      </c>
      <c r="R24" s="366"/>
      <c r="S24" s="268">
        <v>0</v>
      </c>
      <c r="T24" s="268">
        <v>97</v>
      </c>
      <c r="U24" s="268">
        <v>152</v>
      </c>
      <c r="V24" s="443">
        <v>30</v>
      </c>
      <c r="W24" s="366"/>
      <c r="X24" s="263"/>
      <c r="Y24" s="443">
        <v>6</v>
      </c>
      <c r="Z24" s="366"/>
      <c r="AA24" s="268">
        <v>29</v>
      </c>
      <c r="AB24" s="263"/>
      <c r="AC24" s="443">
        <v>1</v>
      </c>
      <c r="AD24" s="366"/>
      <c r="AE24" s="268">
        <v>1</v>
      </c>
      <c r="AF24" s="263"/>
      <c r="AG24" s="268">
        <v>0</v>
      </c>
      <c r="AH24" s="268">
        <v>0</v>
      </c>
      <c r="AI24" s="264"/>
      <c r="AJ24" s="268">
        <v>0</v>
      </c>
    </row>
    <row r="25" spans="1:36" ht="12.75" customHeight="1">
      <c r="A25" s="262" t="str">
        <f t="shared" si="0"/>
        <v>127</v>
      </c>
      <c r="B25" s="266">
        <v>19</v>
      </c>
      <c r="C25" s="440" t="s">
        <v>250</v>
      </c>
      <c r="D25" s="366"/>
      <c r="E25" s="366"/>
      <c r="F25" s="366"/>
      <c r="G25" s="268">
        <v>70</v>
      </c>
      <c r="H25" s="443">
        <v>113</v>
      </c>
      <c r="I25" s="366"/>
      <c r="J25" s="443">
        <v>0</v>
      </c>
      <c r="K25" s="366"/>
      <c r="L25" s="268">
        <v>57</v>
      </c>
      <c r="M25" s="443">
        <v>0</v>
      </c>
      <c r="N25" s="366"/>
      <c r="O25" s="443">
        <v>57</v>
      </c>
      <c r="P25" s="366"/>
      <c r="Q25" s="443">
        <v>56</v>
      </c>
      <c r="R25" s="366"/>
      <c r="S25" s="268">
        <v>0</v>
      </c>
      <c r="T25" s="268">
        <v>56</v>
      </c>
      <c r="U25" s="268">
        <v>113</v>
      </c>
      <c r="V25" s="443">
        <v>61</v>
      </c>
      <c r="W25" s="366"/>
      <c r="X25" s="263"/>
      <c r="Y25" s="443">
        <v>24</v>
      </c>
      <c r="Z25" s="366"/>
      <c r="AA25" s="268">
        <v>85</v>
      </c>
      <c r="AB25" s="263"/>
      <c r="AC25" s="443">
        <v>2</v>
      </c>
      <c r="AD25" s="366"/>
      <c r="AE25" s="268">
        <v>3</v>
      </c>
      <c r="AF25" s="263"/>
      <c r="AG25" s="268">
        <v>0</v>
      </c>
      <c r="AH25" s="268">
        <v>0</v>
      </c>
      <c r="AI25" s="264"/>
      <c r="AJ25" s="268">
        <v>0</v>
      </c>
    </row>
    <row r="26" spans="1:36" ht="12.75" customHeight="1">
      <c r="A26" s="262" t="str">
        <f t="shared" si="0"/>
        <v>128</v>
      </c>
      <c r="B26" s="266">
        <v>20</v>
      </c>
      <c r="C26" s="440" t="s">
        <v>251</v>
      </c>
      <c r="D26" s="366"/>
      <c r="E26" s="366"/>
      <c r="F26" s="366"/>
      <c r="G26" s="268">
        <v>152</v>
      </c>
      <c r="H26" s="443">
        <v>290</v>
      </c>
      <c r="I26" s="366"/>
      <c r="J26" s="443">
        <v>0</v>
      </c>
      <c r="K26" s="366"/>
      <c r="L26" s="268">
        <v>253</v>
      </c>
      <c r="M26" s="443">
        <v>0</v>
      </c>
      <c r="N26" s="366"/>
      <c r="O26" s="443">
        <v>253</v>
      </c>
      <c r="P26" s="366"/>
      <c r="Q26" s="443">
        <v>37</v>
      </c>
      <c r="R26" s="366"/>
      <c r="S26" s="268">
        <v>0</v>
      </c>
      <c r="T26" s="268">
        <v>37</v>
      </c>
      <c r="U26" s="268">
        <v>290</v>
      </c>
      <c r="V26" s="443">
        <v>91</v>
      </c>
      <c r="W26" s="366"/>
      <c r="X26" s="263"/>
      <c r="Y26" s="443">
        <v>42</v>
      </c>
      <c r="Z26" s="366"/>
      <c r="AA26" s="268">
        <v>146</v>
      </c>
      <c r="AB26" s="263"/>
      <c r="AC26" s="443">
        <v>14</v>
      </c>
      <c r="AD26" s="366"/>
      <c r="AE26" s="268">
        <v>28</v>
      </c>
      <c r="AF26" s="263"/>
      <c r="AG26" s="268">
        <v>0</v>
      </c>
      <c r="AH26" s="268">
        <v>0</v>
      </c>
      <c r="AI26" s="264"/>
      <c r="AJ26" s="268">
        <v>0</v>
      </c>
    </row>
    <row r="27" spans="1:36" ht="12.75" customHeight="1">
      <c r="A27" s="262" t="str">
        <f t="shared" si="0"/>
        <v>114</v>
      </c>
      <c r="B27" s="266">
        <v>21</v>
      </c>
      <c r="C27" s="440" t="s">
        <v>252</v>
      </c>
      <c r="D27" s="366"/>
      <c r="E27" s="366"/>
      <c r="F27" s="366"/>
      <c r="G27" s="268">
        <v>3081</v>
      </c>
      <c r="H27" s="443">
        <v>4970</v>
      </c>
      <c r="I27" s="366"/>
      <c r="J27" s="443">
        <v>0</v>
      </c>
      <c r="K27" s="366"/>
      <c r="L27" s="268">
        <v>3179</v>
      </c>
      <c r="M27" s="443">
        <v>0</v>
      </c>
      <c r="N27" s="366"/>
      <c r="O27" s="443">
        <v>3179</v>
      </c>
      <c r="P27" s="366"/>
      <c r="Q27" s="443">
        <v>1791</v>
      </c>
      <c r="R27" s="366"/>
      <c r="S27" s="268">
        <v>0</v>
      </c>
      <c r="T27" s="268">
        <v>1791</v>
      </c>
      <c r="U27" s="268">
        <v>4970</v>
      </c>
      <c r="V27" s="443">
        <v>61</v>
      </c>
      <c r="W27" s="366"/>
      <c r="X27" s="263"/>
      <c r="Y27" s="443">
        <v>1637</v>
      </c>
      <c r="Z27" s="366"/>
      <c r="AA27" s="268">
        <v>442</v>
      </c>
      <c r="AB27" s="263"/>
      <c r="AC27" s="443">
        <v>145</v>
      </c>
      <c r="AD27" s="366"/>
      <c r="AE27" s="268">
        <v>3</v>
      </c>
      <c r="AF27" s="263"/>
      <c r="AG27" s="268">
        <v>0</v>
      </c>
      <c r="AH27" s="268">
        <v>0</v>
      </c>
      <c r="AI27" s="264"/>
      <c r="AJ27" s="268">
        <v>10</v>
      </c>
    </row>
    <row r="28" spans="1:36" ht="12.75" customHeight="1">
      <c r="A28" s="262" t="str">
        <f t="shared" si="0"/>
        <v>113</v>
      </c>
      <c r="B28" s="266">
        <v>22</v>
      </c>
      <c r="C28" s="440" t="s">
        <v>253</v>
      </c>
      <c r="D28" s="366"/>
      <c r="E28" s="366"/>
      <c r="F28" s="366"/>
      <c r="G28" s="268">
        <v>5714</v>
      </c>
      <c r="H28" s="443">
        <v>8300</v>
      </c>
      <c r="I28" s="366"/>
      <c r="J28" s="443">
        <v>1</v>
      </c>
      <c r="K28" s="366"/>
      <c r="L28" s="268">
        <v>1870</v>
      </c>
      <c r="M28" s="443">
        <v>0</v>
      </c>
      <c r="N28" s="366"/>
      <c r="O28" s="443">
        <v>1870</v>
      </c>
      <c r="P28" s="366"/>
      <c r="Q28" s="443">
        <v>6430</v>
      </c>
      <c r="R28" s="366"/>
      <c r="S28" s="268">
        <v>1</v>
      </c>
      <c r="T28" s="268">
        <v>6431</v>
      </c>
      <c r="U28" s="268">
        <v>8301</v>
      </c>
      <c r="V28" s="443">
        <v>45</v>
      </c>
      <c r="W28" s="366"/>
      <c r="X28" s="263"/>
      <c r="Y28" s="443">
        <v>127</v>
      </c>
      <c r="Z28" s="366"/>
      <c r="AA28" s="268">
        <v>3227</v>
      </c>
      <c r="AB28" s="263"/>
      <c r="AC28" s="443">
        <v>768</v>
      </c>
      <c r="AD28" s="366"/>
      <c r="AE28" s="268">
        <v>21</v>
      </c>
      <c r="AF28" s="263"/>
      <c r="AG28" s="268">
        <v>0</v>
      </c>
      <c r="AH28" s="268">
        <v>0</v>
      </c>
      <c r="AI28" s="264"/>
      <c r="AJ28" s="268">
        <v>16</v>
      </c>
    </row>
    <row r="29" spans="1:36" ht="12.75" customHeight="1">
      <c r="A29" s="262" t="str">
        <f t="shared" si="0"/>
        <v>138</v>
      </c>
      <c r="B29" s="266">
        <v>23</v>
      </c>
      <c r="C29" s="440" t="s">
        <v>254</v>
      </c>
      <c r="D29" s="366"/>
      <c r="E29" s="366"/>
      <c r="F29" s="366"/>
      <c r="G29" s="268">
        <v>555</v>
      </c>
      <c r="H29" s="443">
        <v>811</v>
      </c>
      <c r="I29" s="366"/>
      <c r="J29" s="443">
        <v>0</v>
      </c>
      <c r="K29" s="366"/>
      <c r="L29" s="268">
        <v>175</v>
      </c>
      <c r="M29" s="443">
        <v>0</v>
      </c>
      <c r="N29" s="366"/>
      <c r="O29" s="443">
        <v>175</v>
      </c>
      <c r="P29" s="366"/>
      <c r="Q29" s="443">
        <v>636</v>
      </c>
      <c r="R29" s="366"/>
      <c r="S29" s="268">
        <v>0</v>
      </c>
      <c r="T29" s="268">
        <v>636</v>
      </c>
      <c r="U29" s="268">
        <v>811</v>
      </c>
      <c r="V29" s="443">
        <v>46</v>
      </c>
      <c r="W29" s="366"/>
      <c r="X29" s="263"/>
      <c r="Y29" s="443">
        <v>63</v>
      </c>
      <c r="Z29" s="366"/>
      <c r="AA29" s="268">
        <v>170</v>
      </c>
      <c r="AB29" s="263"/>
      <c r="AC29" s="443">
        <v>2</v>
      </c>
      <c r="AD29" s="366"/>
      <c r="AE29" s="268">
        <v>2</v>
      </c>
      <c r="AF29" s="263"/>
      <c r="AG29" s="268">
        <v>0</v>
      </c>
      <c r="AH29" s="268">
        <v>0</v>
      </c>
      <c r="AI29" s="264"/>
      <c r="AJ29" s="268">
        <v>0</v>
      </c>
    </row>
    <row r="30" spans="1:36" ht="12.75" customHeight="1">
      <c r="A30" s="262" t="str">
        <f t="shared" si="0"/>
        <v>129</v>
      </c>
      <c r="B30" s="266">
        <v>24</v>
      </c>
      <c r="C30" s="440" t="s">
        <v>255</v>
      </c>
      <c r="D30" s="366"/>
      <c r="E30" s="366"/>
      <c r="F30" s="366"/>
      <c r="G30" s="268">
        <v>1275</v>
      </c>
      <c r="H30" s="443">
        <v>0</v>
      </c>
      <c r="I30" s="366"/>
      <c r="J30" s="443">
        <v>1974</v>
      </c>
      <c r="K30" s="366"/>
      <c r="L30" s="268">
        <v>0</v>
      </c>
      <c r="M30" s="443">
        <v>1087</v>
      </c>
      <c r="N30" s="366"/>
      <c r="O30" s="443">
        <v>1087</v>
      </c>
      <c r="P30" s="366"/>
      <c r="Q30" s="443">
        <v>0</v>
      </c>
      <c r="R30" s="366"/>
      <c r="S30" s="268">
        <v>887</v>
      </c>
      <c r="T30" s="268">
        <v>887</v>
      </c>
      <c r="U30" s="268">
        <v>1974</v>
      </c>
      <c r="V30" s="443">
        <v>55</v>
      </c>
      <c r="W30" s="366"/>
      <c r="X30" s="263"/>
      <c r="Y30" s="443">
        <v>1049</v>
      </c>
      <c r="Z30" s="366"/>
      <c r="AA30" s="268">
        <v>783</v>
      </c>
      <c r="AB30" s="263"/>
      <c r="AC30" s="443">
        <v>15</v>
      </c>
      <c r="AD30" s="366"/>
      <c r="AE30" s="268">
        <v>131</v>
      </c>
      <c r="AF30" s="263"/>
      <c r="AG30" s="268">
        <v>0</v>
      </c>
      <c r="AH30" s="268">
        <v>0</v>
      </c>
      <c r="AI30" s="264"/>
      <c r="AJ30" s="268">
        <v>4</v>
      </c>
    </row>
    <row r="31" spans="1:36" ht="12.75" customHeight="1">
      <c r="A31" s="262" t="str">
        <f t="shared" si="0"/>
        <v>140</v>
      </c>
      <c r="B31" s="266">
        <v>25</v>
      </c>
      <c r="C31" s="440" t="s">
        <v>256</v>
      </c>
      <c r="D31" s="366"/>
      <c r="E31" s="366"/>
      <c r="F31" s="366"/>
      <c r="G31" s="268">
        <v>251</v>
      </c>
      <c r="H31" s="443">
        <v>285</v>
      </c>
      <c r="I31" s="366"/>
      <c r="J31" s="443">
        <v>51</v>
      </c>
      <c r="K31" s="366"/>
      <c r="L31" s="268">
        <v>117</v>
      </c>
      <c r="M31" s="443">
        <v>18</v>
      </c>
      <c r="N31" s="366"/>
      <c r="O31" s="443">
        <v>135</v>
      </c>
      <c r="P31" s="366"/>
      <c r="Q31" s="443">
        <v>168</v>
      </c>
      <c r="R31" s="366"/>
      <c r="S31" s="268">
        <v>33</v>
      </c>
      <c r="T31" s="268">
        <v>201</v>
      </c>
      <c r="U31" s="268">
        <v>336</v>
      </c>
      <c r="V31" s="443">
        <v>34</v>
      </c>
      <c r="W31" s="366"/>
      <c r="X31" s="263"/>
      <c r="Y31" s="443">
        <v>51</v>
      </c>
      <c r="Z31" s="366"/>
      <c r="AA31" s="268">
        <v>119</v>
      </c>
      <c r="AB31" s="263"/>
      <c r="AC31" s="443">
        <v>33</v>
      </c>
      <c r="AD31" s="366"/>
      <c r="AE31" s="268">
        <v>0</v>
      </c>
      <c r="AF31" s="263"/>
      <c r="AG31" s="268">
        <v>0</v>
      </c>
      <c r="AH31" s="268">
        <v>0</v>
      </c>
      <c r="AI31" s="264"/>
      <c r="AJ31" s="268">
        <v>0</v>
      </c>
    </row>
    <row r="32" spans="1:36" ht="12.75" customHeight="1">
      <c r="A32" s="262" t="str">
        <f t="shared" si="0"/>
        <v>141</v>
      </c>
      <c r="B32" s="266">
        <v>26</v>
      </c>
      <c r="C32" s="440" t="s">
        <v>257</v>
      </c>
      <c r="D32" s="366"/>
      <c r="E32" s="366"/>
      <c r="F32" s="366"/>
      <c r="G32" s="268">
        <v>304</v>
      </c>
      <c r="H32" s="443">
        <v>370</v>
      </c>
      <c r="I32" s="366"/>
      <c r="J32" s="443">
        <v>18</v>
      </c>
      <c r="K32" s="366"/>
      <c r="L32" s="268">
        <v>88</v>
      </c>
      <c r="M32" s="443">
        <v>7</v>
      </c>
      <c r="N32" s="366"/>
      <c r="O32" s="443">
        <v>95</v>
      </c>
      <c r="P32" s="366"/>
      <c r="Q32" s="443">
        <v>282</v>
      </c>
      <c r="R32" s="366"/>
      <c r="S32" s="268">
        <v>11</v>
      </c>
      <c r="T32" s="268">
        <v>293</v>
      </c>
      <c r="U32" s="268">
        <v>388</v>
      </c>
      <c r="V32" s="443">
        <v>28</v>
      </c>
      <c r="W32" s="366"/>
      <c r="X32" s="263"/>
      <c r="Y32" s="443">
        <v>38</v>
      </c>
      <c r="Z32" s="366"/>
      <c r="AA32" s="268">
        <v>69</v>
      </c>
      <c r="AB32" s="263"/>
      <c r="AC32" s="443">
        <v>14</v>
      </c>
      <c r="AD32" s="366"/>
      <c r="AE32" s="268">
        <v>0</v>
      </c>
      <c r="AF32" s="263"/>
      <c r="AG32" s="268">
        <v>0</v>
      </c>
      <c r="AH32" s="268">
        <v>0</v>
      </c>
      <c r="AI32" s="264"/>
      <c r="AJ32" s="268">
        <v>0</v>
      </c>
    </row>
    <row r="33" spans="1:36" ht="12.75" customHeight="1">
      <c r="A33" s="262" t="str">
        <f t="shared" si="0"/>
        <v>142</v>
      </c>
      <c r="B33" s="266">
        <v>27</v>
      </c>
      <c r="C33" s="440" t="s">
        <v>258</v>
      </c>
      <c r="D33" s="366"/>
      <c r="E33" s="366"/>
      <c r="F33" s="366"/>
      <c r="G33" s="268">
        <v>690</v>
      </c>
      <c r="H33" s="443">
        <v>911</v>
      </c>
      <c r="I33" s="366"/>
      <c r="J33" s="443">
        <v>12</v>
      </c>
      <c r="K33" s="366"/>
      <c r="L33" s="268">
        <v>260</v>
      </c>
      <c r="M33" s="443">
        <v>2</v>
      </c>
      <c r="N33" s="366"/>
      <c r="O33" s="443">
        <v>262</v>
      </c>
      <c r="P33" s="366"/>
      <c r="Q33" s="443">
        <v>651</v>
      </c>
      <c r="R33" s="366"/>
      <c r="S33" s="268">
        <v>10</v>
      </c>
      <c r="T33" s="268">
        <v>661</v>
      </c>
      <c r="U33" s="268">
        <v>923</v>
      </c>
      <c r="V33" s="443">
        <v>34</v>
      </c>
      <c r="W33" s="366"/>
      <c r="X33" s="263"/>
      <c r="Y33" s="443">
        <v>171</v>
      </c>
      <c r="Z33" s="366"/>
      <c r="AA33" s="268">
        <v>268</v>
      </c>
      <c r="AB33" s="263"/>
      <c r="AC33" s="443">
        <v>51</v>
      </c>
      <c r="AD33" s="366"/>
      <c r="AE33" s="268">
        <v>0</v>
      </c>
      <c r="AF33" s="263"/>
      <c r="AG33" s="268">
        <v>0</v>
      </c>
      <c r="AH33" s="268">
        <v>0</v>
      </c>
      <c r="AI33" s="264"/>
      <c r="AJ33" s="268">
        <v>1</v>
      </c>
    </row>
    <row r="34" spans="1:36" ht="12.75" customHeight="1">
      <c r="A34" s="262" t="str">
        <f t="shared" si="0"/>
        <v>139</v>
      </c>
      <c r="B34" s="266">
        <v>28</v>
      </c>
      <c r="C34" s="440" t="s">
        <v>259</v>
      </c>
      <c r="D34" s="366"/>
      <c r="E34" s="366"/>
      <c r="F34" s="366"/>
      <c r="G34" s="268">
        <v>950</v>
      </c>
      <c r="H34" s="443">
        <v>1477</v>
      </c>
      <c r="I34" s="366"/>
      <c r="J34" s="443">
        <v>181</v>
      </c>
      <c r="K34" s="366"/>
      <c r="L34" s="268">
        <v>552</v>
      </c>
      <c r="M34" s="443">
        <v>79</v>
      </c>
      <c r="N34" s="366"/>
      <c r="O34" s="443">
        <v>631</v>
      </c>
      <c r="P34" s="366"/>
      <c r="Q34" s="443">
        <v>925</v>
      </c>
      <c r="R34" s="366"/>
      <c r="S34" s="268">
        <v>102</v>
      </c>
      <c r="T34" s="268">
        <v>1027</v>
      </c>
      <c r="U34" s="268">
        <v>1658</v>
      </c>
      <c r="V34" s="443">
        <v>75</v>
      </c>
      <c r="W34" s="366"/>
      <c r="X34" s="263"/>
      <c r="Y34" s="443">
        <v>392</v>
      </c>
      <c r="Z34" s="366"/>
      <c r="AA34" s="268">
        <v>470</v>
      </c>
      <c r="AB34" s="263"/>
      <c r="AC34" s="443">
        <v>125</v>
      </c>
      <c r="AD34" s="366"/>
      <c r="AE34" s="268">
        <v>1</v>
      </c>
      <c r="AF34" s="263"/>
      <c r="AG34" s="268">
        <v>0</v>
      </c>
      <c r="AH34" s="268">
        <v>0</v>
      </c>
      <c r="AI34" s="264"/>
      <c r="AJ34" s="268">
        <v>1</v>
      </c>
    </row>
    <row r="35" spans="1:36" ht="12.75" customHeight="1">
      <c r="A35" s="262" t="str">
        <f t="shared" si="0"/>
        <v>133</v>
      </c>
      <c r="B35" s="266">
        <v>29</v>
      </c>
      <c r="C35" s="440" t="s">
        <v>260</v>
      </c>
      <c r="D35" s="366"/>
      <c r="E35" s="366"/>
      <c r="F35" s="366"/>
      <c r="G35" s="268">
        <v>130</v>
      </c>
      <c r="H35" s="443">
        <v>223</v>
      </c>
      <c r="I35" s="366"/>
      <c r="J35" s="443">
        <v>0</v>
      </c>
      <c r="K35" s="366"/>
      <c r="L35" s="268">
        <v>155</v>
      </c>
      <c r="M35" s="443">
        <v>0</v>
      </c>
      <c r="N35" s="366"/>
      <c r="O35" s="443">
        <v>155</v>
      </c>
      <c r="P35" s="366"/>
      <c r="Q35" s="443">
        <v>68</v>
      </c>
      <c r="R35" s="366"/>
      <c r="S35" s="268">
        <v>0</v>
      </c>
      <c r="T35" s="268">
        <v>68</v>
      </c>
      <c r="U35" s="268">
        <v>223</v>
      </c>
      <c r="V35" s="443">
        <v>72</v>
      </c>
      <c r="W35" s="366"/>
      <c r="X35" s="263"/>
      <c r="Y35" s="443">
        <v>166</v>
      </c>
      <c r="Z35" s="366"/>
      <c r="AA35" s="268">
        <v>178</v>
      </c>
      <c r="AB35" s="263"/>
      <c r="AC35" s="443">
        <v>15</v>
      </c>
      <c r="AD35" s="366"/>
      <c r="AE35" s="268">
        <v>0</v>
      </c>
      <c r="AF35" s="263"/>
      <c r="AG35" s="268">
        <v>0</v>
      </c>
      <c r="AH35" s="268">
        <v>0</v>
      </c>
      <c r="AI35" s="264"/>
      <c r="AJ35" s="268">
        <v>0</v>
      </c>
    </row>
    <row r="36" spans="1:36" ht="12.75" customHeight="1">
      <c r="A36" s="262" t="str">
        <f t="shared" si="0"/>
        <v>131</v>
      </c>
      <c r="B36" s="266">
        <v>30</v>
      </c>
      <c r="C36" s="440" t="s">
        <v>261</v>
      </c>
      <c r="D36" s="366"/>
      <c r="E36" s="366"/>
      <c r="F36" s="366"/>
      <c r="G36" s="268">
        <v>1003</v>
      </c>
      <c r="H36" s="443">
        <v>1721</v>
      </c>
      <c r="I36" s="366"/>
      <c r="J36" s="443">
        <v>172</v>
      </c>
      <c r="K36" s="366"/>
      <c r="L36" s="268">
        <v>1020</v>
      </c>
      <c r="M36" s="443">
        <v>96</v>
      </c>
      <c r="N36" s="366"/>
      <c r="O36" s="443">
        <v>1116</v>
      </c>
      <c r="P36" s="366"/>
      <c r="Q36" s="443">
        <v>701</v>
      </c>
      <c r="R36" s="366"/>
      <c r="S36" s="268">
        <v>76</v>
      </c>
      <c r="T36" s="268">
        <v>777</v>
      </c>
      <c r="U36" s="268">
        <v>1893</v>
      </c>
      <c r="V36" s="443">
        <v>89</v>
      </c>
      <c r="W36" s="366"/>
      <c r="X36" s="263"/>
      <c r="Y36" s="443">
        <v>596</v>
      </c>
      <c r="Z36" s="366"/>
      <c r="AA36" s="268">
        <v>559</v>
      </c>
      <c r="AB36" s="263"/>
      <c r="AC36" s="443">
        <v>92</v>
      </c>
      <c r="AD36" s="366"/>
      <c r="AE36" s="268">
        <v>0</v>
      </c>
      <c r="AF36" s="263"/>
      <c r="AG36" s="268">
        <v>0</v>
      </c>
      <c r="AH36" s="268">
        <v>0</v>
      </c>
      <c r="AI36" s="264"/>
      <c r="AJ36" s="268">
        <v>1</v>
      </c>
    </row>
    <row r="37" spans="1:36" ht="12.75" customHeight="1">
      <c r="A37" s="262" t="str">
        <f t="shared" si="0"/>
        <v>130</v>
      </c>
      <c r="B37" s="266">
        <v>31</v>
      </c>
      <c r="C37" s="440" t="s">
        <v>262</v>
      </c>
      <c r="D37" s="366"/>
      <c r="E37" s="366"/>
      <c r="F37" s="366"/>
      <c r="G37" s="268">
        <v>1098</v>
      </c>
      <c r="H37" s="443">
        <v>1186</v>
      </c>
      <c r="I37" s="366"/>
      <c r="J37" s="443">
        <v>0</v>
      </c>
      <c r="K37" s="366"/>
      <c r="L37" s="268">
        <v>13</v>
      </c>
      <c r="M37" s="443">
        <v>0</v>
      </c>
      <c r="N37" s="366"/>
      <c r="O37" s="443">
        <v>13</v>
      </c>
      <c r="P37" s="366"/>
      <c r="Q37" s="443">
        <v>1173</v>
      </c>
      <c r="R37" s="366"/>
      <c r="S37" s="268">
        <v>0</v>
      </c>
      <c r="T37" s="268">
        <v>1173</v>
      </c>
      <c r="U37" s="268">
        <v>1186</v>
      </c>
      <c r="V37" s="443">
        <v>8</v>
      </c>
      <c r="W37" s="366"/>
      <c r="X37" s="263"/>
      <c r="Y37" s="443">
        <v>0</v>
      </c>
      <c r="Z37" s="366"/>
      <c r="AA37" s="268">
        <v>6</v>
      </c>
      <c r="AB37" s="263"/>
      <c r="AC37" s="443">
        <v>0</v>
      </c>
      <c r="AD37" s="366"/>
      <c r="AE37" s="268">
        <v>0</v>
      </c>
      <c r="AF37" s="263"/>
      <c r="AG37" s="268">
        <v>0</v>
      </c>
      <c r="AH37" s="268">
        <v>0</v>
      </c>
      <c r="AI37" s="264"/>
      <c r="AJ37" s="268">
        <v>0</v>
      </c>
    </row>
    <row r="38" spans="1:36" ht="12.75" customHeight="1">
      <c r="A38" s="262" t="str">
        <f t="shared" si="0"/>
        <v>148</v>
      </c>
      <c r="B38" s="266">
        <v>32</v>
      </c>
      <c r="C38" s="440" t="s">
        <v>263</v>
      </c>
      <c r="D38" s="366"/>
      <c r="E38" s="366"/>
      <c r="F38" s="366"/>
      <c r="G38" s="268">
        <v>2376</v>
      </c>
      <c r="H38" s="443">
        <v>2879</v>
      </c>
      <c r="I38" s="366"/>
      <c r="J38" s="443">
        <v>0</v>
      </c>
      <c r="K38" s="366"/>
      <c r="L38" s="268">
        <v>162</v>
      </c>
      <c r="M38" s="443">
        <v>0</v>
      </c>
      <c r="N38" s="366"/>
      <c r="O38" s="443">
        <v>162</v>
      </c>
      <c r="P38" s="366"/>
      <c r="Q38" s="443">
        <v>2717</v>
      </c>
      <c r="R38" s="366"/>
      <c r="S38" s="268">
        <v>0</v>
      </c>
      <c r="T38" s="268">
        <v>2717</v>
      </c>
      <c r="U38" s="268">
        <v>2879</v>
      </c>
      <c r="V38" s="443">
        <v>21</v>
      </c>
      <c r="W38" s="366"/>
      <c r="X38" s="263"/>
      <c r="Y38" s="443">
        <v>2721</v>
      </c>
      <c r="Z38" s="366"/>
      <c r="AA38" s="268">
        <v>92</v>
      </c>
      <c r="AB38" s="263"/>
      <c r="AC38" s="443">
        <v>13</v>
      </c>
      <c r="AD38" s="366"/>
      <c r="AE38" s="268">
        <v>0</v>
      </c>
      <c r="AF38" s="263"/>
      <c r="AG38" s="268">
        <v>0</v>
      </c>
      <c r="AH38" s="268">
        <v>0</v>
      </c>
      <c r="AI38" s="264"/>
      <c r="AJ38" s="268">
        <v>3</v>
      </c>
    </row>
    <row r="39" spans="1:36" ht="12.75" customHeight="1">
      <c r="A39" s="262" t="str">
        <f t="shared" si="0"/>
        <v>144</v>
      </c>
      <c r="B39" s="266">
        <v>33</v>
      </c>
      <c r="C39" s="440" t="s">
        <v>264</v>
      </c>
      <c r="D39" s="366"/>
      <c r="E39" s="366"/>
      <c r="F39" s="366"/>
      <c r="G39" s="268">
        <v>168</v>
      </c>
      <c r="H39" s="443">
        <v>257</v>
      </c>
      <c r="I39" s="366"/>
      <c r="J39" s="443">
        <v>0</v>
      </c>
      <c r="K39" s="366"/>
      <c r="L39" s="268">
        <v>103</v>
      </c>
      <c r="M39" s="443">
        <v>0</v>
      </c>
      <c r="N39" s="366"/>
      <c r="O39" s="443">
        <v>103</v>
      </c>
      <c r="P39" s="366"/>
      <c r="Q39" s="443">
        <v>154</v>
      </c>
      <c r="R39" s="366"/>
      <c r="S39" s="268">
        <v>0</v>
      </c>
      <c r="T39" s="268">
        <v>154</v>
      </c>
      <c r="U39" s="268">
        <v>257</v>
      </c>
      <c r="V39" s="443">
        <v>53</v>
      </c>
      <c r="W39" s="366"/>
      <c r="X39" s="263"/>
      <c r="Y39" s="443">
        <v>68</v>
      </c>
      <c r="Z39" s="366"/>
      <c r="AA39" s="268">
        <v>97</v>
      </c>
      <c r="AB39" s="263"/>
      <c r="AC39" s="443">
        <v>1</v>
      </c>
      <c r="AD39" s="366"/>
      <c r="AE39" s="268">
        <v>0</v>
      </c>
      <c r="AF39" s="263"/>
      <c r="AG39" s="268">
        <v>0</v>
      </c>
      <c r="AH39" s="268">
        <v>0</v>
      </c>
      <c r="AI39" s="264"/>
      <c r="AJ39" s="268">
        <v>0</v>
      </c>
    </row>
    <row r="40" spans="1:36">
      <c r="A40" s="262" t="str">
        <f t="shared" si="0"/>
        <v>145</v>
      </c>
      <c r="B40" s="266">
        <v>34</v>
      </c>
      <c r="C40" s="440" t="s">
        <v>265</v>
      </c>
      <c r="D40" s="366"/>
      <c r="E40" s="366"/>
      <c r="F40" s="366"/>
      <c r="G40" s="268">
        <v>1118</v>
      </c>
      <c r="H40" s="443">
        <v>907</v>
      </c>
      <c r="I40" s="366"/>
      <c r="J40" s="443">
        <v>0</v>
      </c>
      <c r="K40" s="366"/>
      <c r="L40" s="268">
        <v>78</v>
      </c>
      <c r="M40" s="443">
        <v>0</v>
      </c>
      <c r="N40" s="366"/>
      <c r="O40" s="443">
        <v>78</v>
      </c>
      <c r="P40" s="366"/>
      <c r="Q40" s="443">
        <v>829</v>
      </c>
      <c r="R40" s="366"/>
      <c r="S40" s="268">
        <v>0</v>
      </c>
      <c r="T40" s="268">
        <v>829</v>
      </c>
      <c r="U40" s="268">
        <v>907</v>
      </c>
      <c r="V40" s="443">
        <v>0</v>
      </c>
      <c r="W40" s="366"/>
      <c r="X40" s="263"/>
      <c r="Y40" s="443">
        <v>60</v>
      </c>
      <c r="Z40" s="366"/>
      <c r="AA40" s="268">
        <v>49</v>
      </c>
      <c r="AB40" s="263"/>
      <c r="AC40" s="443">
        <v>1</v>
      </c>
      <c r="AD40" s="366"/>
      <c r="AE40" s="268">
        <v>0</v>
      </c>
      <c r="AF40" s="263"/>
      <c r="AG40" s="268">
        <v>0</v>
      </c>
      <c r="AH40" s="268">
        <v>0</v>
      </c>
      <c r="AI40" s="264"/>
      <c r="AJ40" s="268">
        <v>0</v>
      </c>
    </row>
    <row r="41" spans="1:36">
      <c r="A41" s="262" t="str">
        <f t="shared" si="0"/>
        <v>136</v>
      </c>
      <c r="B41" s="266">
        <v>35</v>
      </c>
      <c r="C41" s="440" t="s">
        <v>266</v>
      </c>
      <c r="D41" s="366"/>
      <c r="E41" s="366"/>
      <c r="F41" s="366"/>
      <c r="G41" s="268">
        <v>90</v>
      </c>
      <c r="H41" s="443">
        <v>132</v>
      </c>
      <c r="I41" s="366"/>
      <c r="J41" s="443">
        <v>0</v>
      </c>
      <c r="K41" s="366"/>
      <c r="L41" s="268">
        <v>51</v>
      </c>
      <c r="M41" s="443">
        <v>0</v>
      </c>
      <c r="N41" s="366"/>
      <c r="O41" s="443">
        <v>51</v>
      </c>
      <c r="P41" s="366"/>
      <c r="Q41" s="443">
        <v>81</v>
      </c>
      <c r="R41" s="366"/>
      <c r="S41" s="268">
        <v>0</v>
      </c>
      <c r="T41" s="268">
        <v>81</v>
      </c>
      <c r="U41" s="268">
        <v>132</v>
      </c>
      <c r="V41" s="443">
        <v>47</v>
      </c>
      <c r="W41" s="366"/>
      <c r="X41" s="263"/>
      <c r="Y41" s="443">
        <v>20</v>
      </c>
      <c r="Z41" s="366"/>
      <c r="AA41" s="268">
        <v>64</v>
      </c>
      <c r="AB41" s="263"/>
      <c r="AC41" s="443">
        <v>7</v>
      </c>
      <c r="AD41" s="366"/>
      <c r="AE41" s="268">
        <v>0</v>
      </c>
      <c r="AF41" s="263"/>
      <c r="AG41" s="268">
        <v>0</v>
      </c>
      <c r="AH41" s="268">
        <v>0</v>
      </c>
      <c r="AI41" s="264"/>
      <c r="AJ41" s="268">
        <v>0</v>
      </c>
    </row>
    <row r="42" spans="1:36">
      <c r="A42" s="262" t="str">
        <f t="shared" si="0"/>
        <v>147</v>
      </c>
      <c r="B42" s="266">
        <v>36</v>
      </c>
      <c r="C42" s="440" t="s">
        <v>267</v>
      </c>
      <c r="D42" s="366"/>
      <c r="E42" s="366"/>
      <c r="F42" s="366"/>
      <c r="G42" s="268">
        <v>57</v>
      </c>
      <c r="H42" s="443">
        <v>94</v>
      </c>
      <c r="I42" s="366"/>
      <c r="J42" s="443">
        <v>0</v>
      </c>
      <c r="K42" s="366"/>
      <c r="L42" s="268">
        <v>32</v>
      </c>
      <c r="M42" s="443">
        <v>0</v>
      </c>
      <c r="N42" s="366"/>
      <c r="O42" s="443">
        <v>32</v>
      </c>
      <c r="P42" s="366"/>
      <c r="Q42" s="443">
        <v>62</v>
      </c>
      <c r="R42" s="366"/>
      <c r="S42" s="268">
        <v>0</v>
      </c>
      <c r="T42" s="268">
        <v>62</v>
      </c>
      <c r="U42" s="268">
        <v>94</v>
      </c>
      <c r="V42" s="443">
        <v>65</v>
      </c>
      <c r="W42" s="366"/>
      <c r="X42" s="263"/>
      <c r="Y42" s="443">
        <v>10</v>
      </c>
      <c r="Z42" s="366"/>
      <c r="AA42" s="268">
        <v>32</v>
      </c>
      <c r="AB42" s="263"/>
      <c r="AC42" s="443">
        <v>1</v>
      </c>
      <c r="AD42" s="366"/>
      <c r="AE42" s="268">
        <v>0</v>
      </c>
      <c r="AF42" s="263"/>
      <c r="AG42" s="268">
        <v>0</v>
      </c>
      <c r="AH42" s="268">
        <v>0</v>
      </c>
      <c r="AI42" s="264"/>
      <c r="AJ42" s="268">
        <v>0</v>
      </c>
    </row>
    <row r="43" spans="1:36">
      <c r="A43" s="262" t="str">
        <f t="shared" si="0"/>
        <v>152</v>
      </c>
      <c r="B43" s="266">
        <v>37</v>
      </c>
      <c r="C43" s="440" t="s">
        <v>268</v>
      </c>
      <c r="D43" s="366"/>
      <c r="E43" s="366"/>
      <c r="F43" s="366"/>
      <c r="G43" s="268">
        <v>120</v>
      </c>
      <c r="H43" s="443">
        <v>181</v>
      </c>
      <c r="I43" s="366"/>
      <c r="J43" s="443">
        <v>0</v>
      </c>
      <c r="K43" s="366"/>
      <c r="L43" s="268">
        <v>45</v>
      </c>
      <c r="M43" s="443">
        <v>0</v>
      </c>
      <c r="N43" s="366"/>
      <c r="O43" s="443">
        <v>45</v>
      </c>
      <c r="P43" s="366"/>
      <c r="Q43" s="443">
        <v>136</v>
      </c>
      <c r="R43" s="366"/>
      <c r="S43" s="268">
        <v>0</v>
      </c>
      <c r="T43" s="268">
        <v>136</v>
      </c>
      <c r="U43" s="268">
        <v>181</v>
      </c>
      <c r="V43" s="443">
        <v>51</v>
      </c>
      <c r="W43" s="366"/>
      <c r="X43" s="263"/>
      <c r="Y43" s="443">
        <v>15</v>
      </c>
      <c r="Z43" s="366"/>
      <c r="AA43" s="268">
        <v>21</v>
      </c>
      <c r="AB43" s="263"/>
      <c r="AC43" s="443">
        <v>1</v>
      </c>
      <c r="AD43" s="366"/>
      <c r="AE43" s="268">
        <v>15</v>
      </c>
      <c r="AF43" s="263"/>
      <c r="AG43" s="268">
        <v>0</v>
      </c>
      <c r="AH43" s="268">
        <v>0</v>
      </c>
      <c r="AI43" s="264"/>
      <c r="AJ43" s="268">
        <v>0</v>
      </c>
    </row>
    <row r="44" spans="1:36">
      <c r="A44" s="262" t="str">
        <f t="shared" si="0"/>
        <v>153</v>
      </c>
      <c r="B44" s="266">
        <v>38</v>
      </c>
      <c r="C44" s="440" t="s">
        <v>269</v>
      </c>
      <c r="D44" s="366"/>
      <c r="E44" s="366"/>
      <c r="F44" s="366"/>
      <c r="G44" s="268">
        <v>918</v>
      </c>
      <c r="H44" s="443">
        <v>1159</v>
      </c>
      <c r="I44" s="366"/>
      <c r="J44" s="443">
        <v>56</v>
      </c>
      <c r="K44" s="366"/>
      <c r="L44" s="268">
        <v>178</v>
      </c>
      <c r="M44" s="443">
        <v>8</v>
      </c>
      <c r="N44" s="366"/>
      <c r="O44" s="443">
        <v>186</v>
      </c>
      <c r="P44" s="366"/>
      <c r="Q44" s="443">
        <v>981</v>
      </c>
      <c r="R44" s="366"/>
      <c r="S44" s="268">
        <v>48</v>
      </c>
      <c r="T44" s="268">
        <v>1029</v>
      </c>
      <c r="U44" s="268">
        <v>1215</v>
      </c>
      <c r="V44" s="443">
        <v>32</v>
      </c>
      <c r="W44" s="366"/>
      <c r="X44" s="263"/>
      <c r="Y44" s="443">
        <v>77</v>
      </c>
      <c r="Z44" s="366"/>
      <c r="AA44" s="268">
        <v>156</v>
      </c>
      <c r="AB44" s="263"/>
      <c r="AC44" s="443">
        <v>56</v>
      </c>
      <c r="AD44" s="366"/>
      <c r="AE44" s="268">
        <v>5</v>
      </c>
      <c r="AF44" s="263"/>
      <c r="AG44" s="268">
        <v>0</v>
      </c>
      <c r="AH44" s="268">
        <v>0</v>
      </c>
      <c r="AI44" s="264"/>
      <c r="AJ44" s="268">
        <v>0</v>
      </c>
    </row>
    <row r="45" spans="1:36">
      <c r="A45" s="262" t="str">
        <f t="shared" si="0"/>
        <v>150</v>
      </c>
      <c r="B45" s="266">
        <v>39</v>
      </c>
      <c r="C45" s="440" t="s">
        <v>270</v>
      </c>
      <c r="D45" s="366"/>
      <c r="E45" s="366"/>
      <c r="F45" s="366"/>
      <c r="G45" s="268">
        <v>1164</v>
      </c>
      <c r="H45" s="443">
        <v>1641</v>
      </c>
      <c r="I45" s="366"/>
      <c r="J45" s="443">
        <v>0</v>
      </c>
      <c r="K45" s="366"/>
      <c r="L45" s="268">
        <v>167</v>
      </c>
      <c r="M45" s="443">
        <v>0</v>
      </c>
      <c r="N45" s="366"/>
      <c r="O45" s="443">
        <v>167</v>
      </c>
      <c r="P45" s="366"/>
      <c r="Q45" s="443">
        <v>1474</v>
      </c>
      <c r="R45" s="366"/>
      <c r="S45" s="268">
        <v>0</v>
      </c>
      <c r="T45" s="268">
        <v>1474</v>
      </c>
      <c r="U45" s="268">
        <v>1641</v>
      </c>
      <c r="V45" s="443">
        <v>41</v>
      </c>
      <c r="W45" s="366"/>
      <c r="X45" s="263"/>
      <c r="Y45" s="443">
        <v>0</v>
      </c>
      <c r="Z45" s="366"/>
      <c r="AA45" s="268">
        <v>5</v>
      </c>
      <c r="AB45" s="263"/>
      <c r="AC45" s="443">
        <v>1</v>
      </c>
      <c r="AD45" s="366"/>
      <c r="AE45" s="268">
        <v>0</v>
      </c>
      <c r="AF45" s="263"/>
      <c r="AG45" s="268">
        <v>0</v>
      </c>
      <c r="AH45" s="268">
        <v>0</v>
      </c>
      <c r="AI45" s="264"/>
      <c r="AJ45" s="268">
        <v>0</v>
      </c>
    </row>
    <row r="46" spans="1:36">
      <c r="A46" s="262" t="str">
        <f t="shared" si="0"/>
        <v>158</v>
      </c>
      <c r="B46" s="266">
        <v>40</v>
      </c>
      <c r="C46" s="440" t="s">
        <v>271</v>
      </c>
      <c r="D46" s="366"/>
      <c r="E46" s="366"/>
      <c r="F46" s="366"/>
      <c r="G46" s="268">
        <v>100</v>
      </c>
      <c r="H46" s="443">
        <v>118</v>
      </c>
      <c r="I46" s="366"/>
      <c r="J46" s="443">
        <v>0</v>
      </c>
      <c r="K46" s="366"/>
      <c r="L46" s="268">
        <v>31</v>
      </c>
      <c r="M46" s="443">
        <v>0</v>
      </c>
      <c r="N46" s="366"/>
      <c r="O46" s="443">
        <v>31</v>
      </c>
      <c r="P46" s="366"/>
      <c r="Q46" s="443">
        <v>87</v>
      </c>
      <c r="R46" s="366"/>
      <c r="S46" s="268">
        <v>0</v>
      </c>
      <c r="T46" s="268">
        <v>87</v>
      </c>
      <c r="U46" s="268">
        <v>118</v>
      </c>
      <c r="V46" s="443">
        <v>18</v>
      </c>
      <c r="W46" s="366"/>
      <c r="X46" s="263"/>
      <c r="Y46" s="443">
        <v>28</v>
      </c>
      <c r="Z46" s="366"/>
      <c r="AA46" s="268">
        <v>56</v>
      </c>
      <c r="AB46" s="263"/>
      <c r="AC46" s="443">
        <v>0</v>
      </c>
      <c r="AD46" s="366"/>
      <c r="AE46" s="268">
        <v>0</v>
      </c>
      <c r="AF46" s="263"/>
      <c r="AG46" s="268">
        <v>0</v>
      </c>
      <c r="AH46" s="268">
        <v>0</v>
      </c>
      <c r="AI46" s="264"/>
      <c r="AJ46" s="268">
        <v>0</v>
      </c>
    </row>
    <row r="47" spans="1:36">
      <c r="A47" s="262" t="str">
        <f t="shared" si="0"/>
        <v>156</v>
      </c>
      <c r="B47" s="266">
        <v>41</v>
      </c>
      <c r="C47" s="440" t="s">
        <v>272</v>
      </c>
      <c r="D47" s="366"/>
      <c r="E47" s="366"/>
      <c r="F47" s="366"/>
      <c r="G47" s="268">
        <v>2822</v>
      </c>
      <c r="H47" s="443">
        <v>3023</v>
      </c>
      <c r="I47" s="366"/>
      <c r="J47" s="443">
        <v>0</v>
      </c>
      <c r="K47" s="366"/>
      <c r="L47" s="268">
        <v>87</v>
      </c>
      <c r="M47" s="443">
        <v>0</v>
      </c>
      <c r="N47" s="366"/>
      <c r="O47" s="443">
        <v>87</v>
      </c>
      <c r="P47" s="366"/>
      <c r="Q47" s="443">
        <v>2936</v>
      </c>
      <c r="R47" s="366"/>
      <c r="S47" s="268">
        <v>0</v>
      </c>
      <c r="T47" s="268">
        <v>2936</v>
      </c>
      <c r="U47" s="268">
        <v>3023</v>
      </c>
      <c r="V47" s="443">
        <v>7</v>
      </c>
      <c r="W47" s="366"/>
      <c r="X47" s="263"/>
      <c r="Y47" s="443">
        <v>3</v>
      </c>
      <c r="Z47" s="366"/>
      <c r="AA47" s="268">
        <v>14</v>
      </c>
      <c r="AB47" s="263"/>
      <c r="AC47" s="443">
        <v>1</v>
      </c>
      <c r="AD47" s="366"/>
      <c r="AE47" s="268">
        <v>0</v>
      </c>
      <c r="AF47" s="263"/>
      <c r="AG47" s="268">
        <v>0</v>
      </c>
      <c r="AH47" s="268">
        <v>0</v>
      </c>
      <c r="AI47" s="264"/>
      <c r="AJ47" s="268">
        <v>2</v>
      </c>
    </row>
    <row r="48" spans="1:36">
      <c r="A48" s="262" t="str">
        <f t="shared" si="0"/>
        <v>157</v>
      </c>
      <c r="B48" s="266">
        <v>42</v>
      </c>
      <c r="C48" s="440" t="s">
        <v>273</v>
      </c>
      <c r="D48" s="366"/>
      <c r="E48" s="366"/>
      <c r="F48" s="366"/>
      <c r="G48" s="268">
        <v>1388</v>
      </c>
      <c r="H48" s="443">
        <v>1411</v>
      </c>
      <c r="I48" s="366"/>
      <c r="J48" s="443">
        <v>0</v>
      </c>
      <c r="K48" s="366"/>
      <c r="L48" s="268">
        <v>7</v>
      </c>
      <c r="M48" s="443">
        <v>0</v>
      </c>
      <c r="N48" s="366"/>
      <c r="O48" s="443">
        <v>7</v>
      </c>
      <c r="P48" s="366"/>
      <c r="Q48" s="443">
        <v>1404</v>
      </c>
      <c r="R48" s="366"/>
      <c r="S48" s="268">
        <v>0</v>
      </c>
      <c r="T48" s="268">
        <v>1404</v>
      </c>
      <c r="U48" s="268">
        <v>1411</v>
      </c>
      <c r="V48" s="443">
        <v>2</v>
      </c>
      <c r="W48" s="366"/>
      <c r="X48" s="263"/>
      <c r="Y48" s="443">
        <v>0</v>
      </c>
      <c r="Z48" s="366"/>
      <c r="AA48" s="268">
        <v>78</v>
      </c>
      <c r="AB48" s="263"/>
      <c r="AC48" s="443">
        <v>16</v>
      </c>
      <c r="AD48" s="366"/>
      <c r="AE48" s="268">
        <v>0</v>
      </c>
      <c r="AF48" s="263"/>
      <c r="AG48" s="268">
        <v>0</v>
      </c>
      <c r="AH48" s="268">
        <v>0</v>
      </c>
      <c r="AI48" s="263"/>
      <c r="AJ48" s="268">
        <v>0</v>
      </c>
    </row>
    <row r="49" spans="1:36">
      <c r="A49" s="262" t="str">
        <f t="shared" si="0"/>
        <v/>
      </c>
      <c r="B49" s="442" t="s">
        <v>274</v>
      </c>
      <c r="C49" s="366"/>
      <c r="D49" s="366"/>
      <c r="E49" s="366"/>
      <c r="F49" s="366"/>
      <c r="G49" s="366"/>
      <c r="H49" s="366"/>
      <c r="I49" s="366"/>
      <c r="J49" s="366"/>
      <c r="K49" s="366"/>
      <c r="L49" s="366"/>
      <c r="M49" s="366"/>
      <c r="N49" s="366"/>
      <c r="O49" s="366"/>
      <c r="P49" s="366"/>
      <c r="Q49" s="366"/>
      <c r="R49" s="366"/>
      <c r="S49" s="366"/>
      <c r="T49" s="366"/>
      <c r="U49" s="366"/>
      <c r="V49" s="366"/>
      <c r="W49" s="366"/>
      <c r="X49" s="366"/>
      <c r="Y49" s="366"/>
      <c r="Z49" s="366"/>
      <c r="AA49" s="366"/>
      <c r="AB49" s="366"/>
      <c r="AC49" s="366"/>
      <c r="AD49" s="366"/>
      <c r="AE49" s="366"/>
      <c r="AF49" s="366"/>
      <c r="AG49" s="366"/>
      <c r="AH49" s="366"/>
      <c r="AI49" s="366"/>
      <c r="AJ49" s="366"/>
    </row>
    <row r="50" spans="1:36">
      <c r="A50" s="262" t="str">
        <f t="shared" si="0"/>
        <v>202</v>
      </c>
      <c r="B50" s="266">
        <v>43</v>
      </c>
      <c r="C50" s="440" t="s">
        <v>275</v>
      </c>
      <c r="D50" s="366"/>
      <c r="E50" s="366"/>
      <c r="F50" s="366"/>
      <c r="G50" s="268">
        <v>176</v>
      </c>
      <c r="H50" s="443">
        <v>196</v>
      </c>
      <c r="I50" s="366"/>
      <c r="J50" s="443">
        <v>0</v>
      </c>
      <c r="K50" s="366"/>
      <c r="L50" s="268">
        <v>15</v>
      </c>
      <c r="M50" s="443">
        <v>0</v>
      </c>
      <c r="N50" s="366"/>
      <c r="O50" s="443">
        <v>15</v>
      </c>
      <c r="P50" s="366"/>
      <c r="Q50" s="443">
        <v>181</v>
      </c>
      <c r="R50" s="366"/>
      <c r="S50" s="268">
        <v>0</v>
      </c>
      <c r="T50" s="268">
        <v>181</v>
      </c>
      <c r="U50" s="268">
        <v>196</v>
      </c>
      <c r="V50" s="443">
        <v>11</v>
      </c>
      <c r="W50" s="366"/>
      <c r="X50" s="263"/>
      <c r="Y50" s="443">
        <v>3</v>
      </c>
      <c r="Z50" s="366"/>
      <c r="AA50" s="268">
        <v>26</v>
      </c>
      <c r="AB50" s="263"/>
      <c r="AC50" s="443">
        <v>0</v>
      </c>
      <c r="AD50" s="366"/>
      <c r="AE50" s="268">
        <v>1</v>
      </c>
      <c r="AF50" s="264"/>
      <c r="AG50" s="268">
        <v>0</v>
      </c>
      <c r="AH50" s="268">
        <v>0</v>
      </c>
      <c r="AI50" s="264"/>
      <c r="AJ50" s="268">
        <v>0</v>
      </c>
    </row>
    <row r="51" spans="1:36">
      <c r="A51" s="262" t="str">
        <f t="shared" si="0"/>
        <v>204</v>
      </c>
      <c r="B51" s="266">
        <v>44</v>
      </c>
      <c r="C51" s="440" t="s">
        <v>276</v>
      </c>
      <c r="D51" s="366"/>
      <c r="E51" s="366"/>
      <c r="F51" s="366"/>
      <c r="G51" s="268">
        <v>108</v>
      </c>
      <c r="H51" s="443">
        <v>173</v>
      </c>
      <c r="I51" s="366"/>
      <c r="J51" s="443">
        <v>0</v>
      </c>
      <c r="K51" s="366"/>
      <c r="L51" s="268">
        <v>68</v>
      </c>
      <c r="M51" s="443">
        <v>0</v>
      </c>
      <c r="N51" s="366"/>
      <c r="O51" s="443">
        <v>68</v>
      </c>
      <c r="P51" s="366"/>
      <c r="Q51" s="443">
        <v>105</v>
      </c>
      <c r="R51" s="366"/>
      <c r="S51" s="268">
        <v>0</v>
      </c>
      <c r="T51" s="268">
        <v>105</v>
      </c>
      <c r="U51" s="268">
        <v>173</v>
      </c>
      <c r="V51" s="443">
        <v>60</v>
      </c>
      <c r="W51" s="366"/>
      <c r="X51" s="263"/>
      <c r="Y51" s="443">
        <v>29</v>
      </c>
      <c r="Z51" s="366"/>
      <c r="AA51" s="268">
        <v>110</v>
      </c>
      <c r="AB51" s="263"/>
      <c r="AC51" s="443">
        <v>0</v>
      </c>
      <c r="AD51" s="366"/>
      <c r="AE51" s="268">
        <v>0</v>
      </c>
      <c r="AF51" s="264"/>
      <c r="AG51" s="268">
        <v>0</v>
      </c>
      <c r="AH51" s="268">
        <v>0</v>
      </c>
      <c r="AI51" s="264"/>
      <c r="AJ51" s="268">
        <v>0</v>
      </c>
    </row>
    <row r="52" spans="1:36">
      <c r="A52" s="262" t="str">
        <f t="shared" si="0"/>
        <v>206</v>
      </c>
      <c r="B52" s="266">
        <v>45</v>
      </c>
      <c r="C52" s="440" t="s">
        <v>277</v>
      </c>
      <c r="D52" s="366"/>
      <c r="E52" s="366"/>
      <c r="F52" s="366"/>
      <c r="G52" s="268">
        <v>64</v>
      </c>
      <c r="H52" s="443">
        <v>113</v>
      </c>
      <c r="I52" s="366"/>
      <c r="J52" s="443">
        <v>0</v>
      </c>
      <c r="K52" s="366"/>
      <c r="L52" s="268">
        <v>61</v>
      </c>
      <c r="M52" s="443">
        <v>0</v>
      </c>
      <c r="N52" s="366"/>
      <c r="O52" s="443">
        <v>61</v>
      </c>
      <c r="P52" s="366"/>
      <c r="Q52" s="443">
        <v>52</v>
      </c>
      <c r="R52" s="366"/>
      <c r="S52" s="268">
        <v>0</v>
      </c>
      <c r="T52" s="268">
        <v>52</v>
      </c>
      <c r="U52" s="268">
        <v>113</v>
      </c>
      <c r="V52" s="443">
        <v>77</v>
      </c>
      <c r="W52" s="366"/>
      <c r="X52" s="263"/>
      <c r="Y52" s="443">
        <v>91</v>
      </c>
      <c r="Z52" s="366"/>
      <c r="AA52" s="268">
        <v>258</v>
      </c>
      <c r="AB52" s="263"/>
      <c r="AC52" s="443">
        <v>1</v>
      </c>
      <c r="AD52" s="366"/>
      <c r="AE52" s="268">
        <v>0</v>
      </c>
      <c r="AF52" s="264"/>
      <c r="AG52" s="268">
        <v>0</v>
      </c>
      <c r="AH52" s="268">
        <v>0</v>
      </c>
      <c r="AI52" s="264"/>
      <c r="AJ52" s="268">
        <v>0</v>
      </c>
    </row>
    <row r="53" spans="1:36">
      <c r="A53" s="262" t="str">
        <f t="shared" si="0"/>
        <v>207</v>
      </c>
      <c r="B53" s="266">
        <v>46</v>
      </c>
      <c r="C53" s="440" t="s">
        <v>278</v>
      </c>
      <c r="D53" s="366"/>
      <c r="E53" s="366"/>
      <c r="F53" s="366"/>
      <c r="G53" s="268">
        <v>230</v>
      </c>
      <c r="H53" s="443">
        <v>497</v>
      </c>
      <c r="I53" s="366"/>
      <c r="J53" s="443">
        <v>0</v>
      </c>
      <c r="K53" s="366"/>
      <c r="L53" s="268">
        <v>248</v>
      </c>
      <c r="M53" s="443">
        <v>0</v>
      </c>
      <c r="N53" s="366"/>
      <c r="O53" s="443">
        <v>248</v>
      </c>
      <c r="P53" s="366"/>
      <c r="Q53" s="443">
        <v>249</v>
      </c>
      <c r="R53" s="366"/>
      <c r="S53" s="268">
        <v>0</v>
      </c>
      <c r="T53" s="268">
        <v>249</v>
      </c>
      <c r="U53" s="268">
        <v>497</v>
      </c>
      <c r="V53" s="443">
        <v>116</v>
      </c>
      <c r="W53" s="366"/>
      <c r="X53" s="263"/>
      <c r="Y53" s="443">
        <v>183</v>
      </c>
      <c r="Z53" s="366"/>
      <c r="AA53" s="268">
        <v>285</v>
      </c>
      <c r="AB53" s="263"/>
      <c r="AC53" s="443">
        <v>6</v>
      </c>
      <c r="AD53" s="366"/>
      <c r="AE53" s="268">
        <v>1</v>
      </c>
      <c r="AF53" s="264"/>
      <c r="AG53" s="268">
        <v>0</v>
      </c>
      <c r="AH53" s="268">
        <v>0</v>
      </c>
      <c r="AI53" s="264"/>
      <c r="AJ53" s="268">
        <v>0</v>
      </c>
    </row>
    <row r="54" spans="1:36">
      <c r="A54" s="262" t="str">
        <f t="shared" si="0"/>
        <v>208</v>
      </c>
      <c r="B54" s="266">
        <v>47</v>
      </c>
      <c r="C54" s="440" t="s">
        <v>279</v>
      </c>
      <c r="D54" s="366"/>
      <c r="E54" s="366"/>
      <c r="F54" s="366"/>
      <c r="G54" s="268">
        <v>100</v>
      </c>
      <c r="H54" s="443">
        <v>137</v>
      </c>
      <c r="I54" s="366"/>
      <c r="J54" s="443">
        <v>0</v>
      </c>
      <c r="K54" s="366"/>
      <c r="L54" s="268">
        <v>35</v>
      </c>
      <c r="M54" s="443">
        <v>0</v>
      </c>
      <c r="N54" s="366"/>
      <c r="O54" s="443">
        <v>35</v>
      </c>
      <c r="P54" s="366"/>
      <c r="Q54" s="443">
        <v>102</v>
      </c>
      <c r="R54" s="366"/>
      <c r="S54" s="268">
        <v>0</v>
      </c>
      <c r="T54" s="268">
        <v>102</v>
      </c>
      <c r="U54" s="268">
        <v>137</v>
      </c>
      <c r="V54" s="443">
        <v>37</v>
      </c>
      <c r="W54" s="366"/>
      <c r="X54" s="263"/>
      <c r="Y54" s="443">
        <v>17</v>
      </c>
      <c r="Z54" s="366"/>
      <c r="AA54" s="268">
        <v>46</v>
      </c>
      <c r="AB54" s="263"/>
      <c r="AC54" s="443">
        <v>1</v>
      </c>
      <c r="AD54" s="366"/>
      <c r="AE54" s="268">
        <v>0</v>
      </c>
      <c r="AF54" s="264"/>
      <c r="AG54" s="268">
        <v>0</v>
      </c>
      <c r="AH54" s="268">
        <v>0</v>
      </c>
      <c r="AI54" s="264"/>
      <c r="AJ54" s="268">
        <v>0</v>
      </c>
    </row>
    <row r="55" spans="1:36">
      <c r="A55" s="262" t="str">
        <f t="shared" si="0"/>
        <v>235</v>
      </c>
      <c r="B55" s="266">
        <v>48</v>
      </c>
      <c r="C55" s="440" t="s">
        <v>280</v>
      </c>
      <c r="D55" s="366"/>
      <c r="E55" s="366"/>
      <c r="F55" s="366"/>
      <c r="G55" s="268">
        <v>2524</v>
      </c>
      <c r="H55" s="443">
        <v>2623</v>
      </c>
      <c r="I55" s="366"/>
      <c r="J55" s="443">
        <v>0</v>
      </c>
      <c r="K55" s="366"/>
      <c r="L55" s="268">
        <v>452</v>
      </c>
      <c r="M55" s="443">
        <v>0</v>
      </c>
      <c r="N55" s="366"/>
      <c r="O55" s="443">
        <v>452</v>
      </c>
      <c r="P55" s="366"/>
      <c r="Q55" s="443">
        <v>2171</v>
      </c>
      <c r="R55" s="366"/>
      <c r="S55" s="268">
        <v>0</v>
      </c>
      <c r="T55" s="268">
        <v>2171</v>
      </c>
      <c r="U55" s="268">
        <v>2623</v>
      </c>
      <c r="V55" s="443">
        <v>4</v>
      </c>
      <c r="W55" s="366"/>
      <c r="X55" s="263"/>
      <c r="Y55" s="443">
        <v>154</v>
      </c>
      <c r="Z55" s="366"/>
      <c r="AA55" s="268">
        <v>274</v>
      </c>
      <c r="AB55" s="263"/>
      <c r="AC55" s="443">
        <v>16</v>
      </c>
      <c r="AD55" s="366"/>
      <c r="AE55" s="268">
        <v>0</v>
      </c>
      <c r="AF55" s="264"/>
      <c r="AG55" s="268">
        <v>0</v>
      </c>
      <c r="AH55" s="268">
        <v>0</v>
      </c>
      <c r="AI55" s="264"/>
      <c r="AJ55" s="268">
        <v>4</v>
      </c>
    </row>
    <row r="56" spans="1:36">
      <c r="A56" s="262" t="str">
        <f t="shared" si="0"/>
        <v>209</v>
      </c>
      <c r="B56" s="266">
        <v>49</v>
      </c>
      <c r="C56" s="440" t="s">
        <v>281</v>
      </c>
      <c r="D56" s="366"/>
      <c r="E56" s="366"/>
      <c r="F56" s="366"/>
      <c r="G56" s="268">
        <v>100</v>
      </c>
      <c r="H56" s="443">
        <v>0</v>
      </c>
      <c r="I56" s="366"/>
      <c r="J56" s="443">
        <v>186</v>
      </c>
      <c r="K56" s="366"/>
      <c r="L56" s="268">
        <v>0</v>
      </c>
      <c r="M56" s="443">
        <v>64</v>
      </c>
      <c r="N56" s="366"/>
      <c r="O56" s="443">
        <v>64</v>
      </c>
      <c r="P56" s="366"/>
      <c r="Q56" s="443">
        <v>0</v>
      </c>
      <c r="R56" s="366"/>
      <c r="S56" s="268">
        <v>122</v>
      </c>
      <c r="T56" s="268">
        <v>122</v>
      </c>
      <c r="U56" s="268">
        <v>186</v>
      </c>
      <c r="V56" s="443">
        <v>86</v>
      </c>
      <c r="W56" s="366"/>
      <c r="X56" s="263"/>
      <c r="Y56" s="443">
        <v>28</v>
      </c>
      <c r="Z56" s="366"/>
      <c r="AA56" s="268">
        <v>61</v>
      </c>
      <c r="AB56" s="263"/>
      <c r="AC56" s="443">
        <v>0</v>
      </c>
      <c r="AD56" s="366"/>
      <c r="AE56" s="268">
        <v>6</v>
      </c>
      <c r="AF56" s="264"/>
      <c r="AG56" s="268">
        <v>0</v>
      </c>
      <c r="AH56" s="268">
        <v>0</v>
      </c>
      <c r="AI56" s="264"/>
      <c r="AJ56" s="268">
        <v>1</v>
      </c>
    </row>
    <row r="57" spans="1:36">
      <c r="A57" s="262" t="str">
        <f t="shared" si="0"/>
        <v>217</v>
      </c>
      <c r="B57" s="266">
        <v>50</v>
      </c>
      <c r="C57" s="440" t="s">
        <v>282</v>
      </c>
      <c r="D57" s="366"/>
      <c r="E57" s="366"/>
      <c r="F57" s="366"/>
      <c r="G57" s="268">
        <v>280</v>
      </c>
      <c r="H57" s="443">
        <v>425</v>
      </c>
      <c r="I57" s="366"/>
      <c r="J57" s="443">
        <v>69</v>
      </c>
      <c r="K57" s="366"/>
      <c r="L57" s="268">
        <v>204</v>
      </c>
      <c r="M57" s="443">
        <v>14</v>
      </c>
      <c r="N57" s="366"/>
      <c r="O57" s="443">
        <v>218</v>
      </c>
      <c r="P57" s="366"/>
      <c r="Q57" s="443">
        <v>221</v>
      </c>
      <c r="R57" s="366"/>
      <c r="S57" s="268">
        <v>55</v>
      </c>
      <c r="T57" s="268">
        <v>276</v>
      </c>
      <c r="U57" s="268">
        <v>494</v>
      </c>
      <c r="V57" s="443">
        <v>76</v>
      </c>
      <c r="W57" s="366"/>
      <c r="X57" s="263"/>
      <c r="Y57" s="443">
        <v>143</v>
      </c>
      <c r="Z57" s="366"/>
      <c r="AA57" s="268">
        <v>160</v>
      </c>
      <c r="AB57" s="263"/>
      <c r="AC57" s="443">
        <v>1</v>
      </c>
      <c r="AD57" s="366"/>
      <c r="AE57" s="268">
        <v>7</v>
      </c>
      <c r="AF57" s="264"/>
      <c r="AG57" s="268">
        <v>0</v>
      </c>
      <c r="AH57" s="268">
        <v>0</v>
      </c>
      <c r="AI57" s="264"/>
      <c r="AJ57" s="268">
        <v>1</v>
      </c>
    </row>
    <row r="58" spans="1:36">
      <c r="A58" s="262" t="str">
        <f t="shared" si="0"/>
        <v>219</v>
      </c>
      <c r="B58" s="266">
        <v>51</v>
      </c>
      <c r="C58" s="440" t="s">
        <v>283</v>
      </c>
      <c r="D58" s="366"/>
      <c r="E58" s="366"/>
      <c r="F58" s="366"/>
      <c r="G58" s="268">
        <v>70</v>
      </c>
      <c r="H58" s="443">
        <v>98</v>
      </c>
      <c r="I58" s="366"/>
      <c r="J58" s="443">
        <v>0</v>
      </c>
      <c r="K58" s="366"/>
      <c r="L58" s="268">
        <v>31</v>
      </c>
      <c r="M58" s="443">
        <v>0</v>
      </c>
      <c r="N58" s="366"/>
      <c r="O58" s="443">
        <v>31</v>
      </c>
      <c r="P58" s="366"/>
      <c r="Q58" s="443">
        <v>67</v>
      </c>
      <c r="R58" s="366"/>
      <c r="S58" s="268">
        <v>0</v>
      </c>
      <c r="T58" s="268">
        <v>67</v>
      </c>
      <c r="U58" s="268">
        <v>98</v>
      </c>
      <c r="V58" s="443">
        <v>40</v>
      </c>
      <c r="W58" s="366"/>
      <c r="X58" s="263"/>
      <c r="Y58" s="443">
        <v>27</v>
      </c>
      <c r="Z58" s="366"/>
      <c r="AA58" s="268">
        <v>42</v>
      </c>
      <c r="AB58" s="263"/>
      <c r="AC58" s="443">
        <v>0</v>
      </c>
      <c r="AD58" s="366"/>
      <c r="AE58" s="268">
        <v>5</v>
      </c>
      <c r="AF58" s="264"/>
      <c r="AG58" s="268">
        <v>0</v>
      </c>
      <c r="AH58" s="268">
        <v>0</v>
      </c>
      <c r="AI58" s="264"/>
      <c r="AJ58" s="268">
        <v>0</v>
      </c>
    </row>
    <row r="59" spans="1:36">
      <c r="A59" s="262" t="str">
        <f t="shared" si="0"/>
        <v>222</v>
      </c>
      <c r="B59" s="266">
        <v>52</v>
      </c>
      <c r="C59" s="440" t="s">
        <v>284</v>
      </c>
      <c r="D59" s="366"/>
      <c r="E59" s="366"/>
      <c r="F59" s="366"/>
      <c r="G59" s="268">
        <v>274</v>
      </c>
      <c r="H59" s="443">
        <v>573</v>
      </c>
      <c r="I59" s="366"/>
      <c r="J59" s="443">
        <v>20</v>
      </c>
      <c r="K59" s="366"/>
      <c r="L59" s="268">
        <v>385</v>
      </c>
      <c r="M59" s="443">
        <v>15</v>
      </c>
      <c r="N59" s="366"/>
      <c r="O59" s="443">
        <v>400</v>
      </c>
      <c r="P59" s="366"/>
      <c r="Q59" s="443">
        <v>188</v>
      </c>
      <c r="R59" s="366"/>
      <c r="S59" s="268">
        <v>5</v>
      </c>
      <c r="T59" s="268">
        <v>193</v>
      </c>
      <c r="U59" s="268">
        <v>593</v>
      </c>
      <c r="V59" s="443">
        <v>116</v>
      </c>
      <c r="W59" s="366"/>
      <c r="X59" s="263"/>
      <c r="Y59" s="443">
        <v>316</v>
      </c>
      <c r="Z59" s="366"/>
      <c r="AA59" s="268">
        <v>197</v>
      </c>
      <c r="AB59" s="263"/>
      <c r="AC59" s="443">
        <v>0</v>
      </c>
      <c r="AD59" s="366"/>
      <c r="AE59" s="268">
        <v>0</v>
      </c>
      <c r="AF59" s="264"/>
      <c r="AG59" s="268">
        <v>0</v>
      </c>
      <c r="AH59" s="268">
        <v>0</v>
      </c>
      <c r="AI59" s="264"/>
      <c r="AJ59" s="268">
        <v>0</v>
      </c>
    </row>
    <row r="60" spans="1:36">
      <c r="A60" s="262" t="str">
        <f t="shared" si="0"/>
        <v>221</v>
      </c>
      <c r="B60" s="266">
        <v>53</v>
      </c>
      <c r="C60" s="440" t="s">
        <v>285</v>
      </c>
      <c r="D60" s="366"/>
      <c r="E60" s="366"/>
      <c r="F60" s="366"/>
      <c r="G60" s="268">
        <v>104</v>
      </c>
      <c r="H60" s="443">
        <v>200</v>
      </c>
      <c r="I60" s="366"/>
      <c r="J60" s="443">
        <v>15</v>
      </c>
      <c r="K60" s="366"/>
      <c r="L60" s="268">
        <v>114</v>
      </c>
      <c r="M60" s="443">
        <v>9</v>
      </c>
      <c r="N60" s="366"/>
      <c r="O60" s="443">
        <v>123</v>
      </c>
      <c r="P60" s="366"/>
      <c r="Q60" s="443">
        <v>86</v>
      </c>
      <c r="R60" s="366"/>
      <c r="S60" s="268">
        <v>6</v>
      </c>
      <c r="T60" s="268">
        <v>92</v>
      </c>
      <c r="U60" s="268">
        <v>215</v>
      </c>
      <c r="V60" s="443">
        <v>107</v>
      </c>
      <c r="W60" s="366"/>
      <c r="X60" s="263"/>
      <c r="Y60" s="443">
        <v>70</v>
      </c>
      <c r="Z60" s="366"/>
      <c r="AA60" s="268">
        <v>81</v>
      </c>
      <c r="AB60" s="263"/>
      <c r="AC60" s="443">
        <v>0</v>
      </c>
      <c r="AD60" s="366"/>
      <c r="AE60" s="268">
        <v>0</v>
      </c>
      <c r="AF60" s="264"/>
      <c r="AG60" s="268">
        <v>0</v>
      </c>
      <c r="AH60" s="268">
        <v>0</v>
      </c>
      <c r="AI60" s="264"/>
      <c r="AJ60" s="268">
        <v>0</v>
      </c>
    </row>
    <row r="61" spans="1:36">
      <c r="A61" s="262" t="str">
        <f t="shared" si="0"/>
        <v>215</v>
      </c>
      <c r="B61" s="266">
        <v>54</v>
      </c>
      <c r="C61" s="440" t="s">
        <v>286</v>
      </c>
      <c r="D61" s="366"/>
      <c r="E61" s="366"/>
      <c r="F61" s="366"/>
      <c r="G61" s="268">
        <v>568</v>
      </c>
      <c r="H61" s="443">
        <v>1372</v>
      </c>
      <c r="I61" s="366"/>
      <c r="J61" s="443">
        <v>72</v>
      </c>
      <c r="K61" s="366"/>
      <c r="L61" s="268">
        <v>592</v>
      </c>
      <c r="M61" s="443">
        <v>55</v>
      </c>
      <c r="N61" s="366"/>
      <c r="O61" s="443">
        <v>647</v>
      </c>
      <c r="P61" s="366"/>
      <c r="Q61" s="443">
        <v>780</v>
      </c>
      <c r="R61" s="366"/>
      <c r="S61" s="268">
        <v>17</v>
      </c>
      <c r="T61" s="268">
        <v>797</v>
      </c>
      <c r="U61" s="268">
        <v>1444</v>
      </c>
      <c r="V61" s="443">
        <v>154</v>
      </c>
      <c r="W61" s="366"/>
      <c r="X61" s="263"/>
      <c r="Y61" s="443">
        <v>365</v>
      </c>
      <c r="Z61" s="366"/>
      <c r="AA61" s="268">
        <v>420</v>
      </c>
      <c r="AB61" s="263"/>
      <c r="AC61" s="443">
        <v>5</v>
      </c>
      <c r="AD61" s="366"/>
      <c r="AE61" s="268">
        <v>13</v>
      </c>
      <c r="AF61" s="264"/>
      <c r="AG61" s="268">
        <v>0</v>
      </c>
      <c r="AH61" s="268">
        <v>0</v>
      </c>
      <c r="AI61" s="264"/>
      <c r="AJ61" s="268">
        <v>1</v>
      </c>
    </row>
    <row r="62" spans="1:36">
      <c r="A62" s="262" t="str">
        <f t="shared" si="0"/>
        <v>224</v>
      </c>
      <c r="B62" s="266">
        <v>55</v>
      </c>
      <c r="C62" s="440" t="s">
        <v>287</v>
      </c>
      <c r="D62" s="366"/>
      <c r="E62" s="366"/>
      <c r="F62" s="366"/>
      <c r="G62" s="268">
        <v>360</v>
      </c>
      <c r="H62" s="443">
        <v>437</v>
      </c>
      <c r="I62" s="366"/>
      <c r="J62" s="443">
        <v>24</v>
      </c>
      <c r="K62" s="366"/>
      <c r="L62" s="268">
        <v>424</v>
      </c>
      <c r="M62" s="443">
        <v>18</v>
      </c>
      <c r="N62" s="366"/>
      <c r="O62" s="443">
        <v>442</v>
      </c>
      <c r="P62" s="366"/>
      <c r="Q62" s="443">
        <v>13</v>
      </c>
      <c r="R62" s="366"/>
      <c r="S62" s="268">
        <v>6</v>
      </c>
      <c r="T62" s="268">
        <v>19</v>
      </c>
      <c r="U62" s="268">
        <v>461</v>
      </c>
      <c r="V62" s="443">
        <v>28</v>
      </c>
      <c r="W62" s="366"/>
      <c r="X62" s="263"/>
      <c r="Y62" s="443">
        <v>452</v>
      </c>
      <c r="Z62" s="366"/>
      <c r="AA62" s="268">
        <v>256</v>
      </c>
      <c r="AB62" s="263"/>
      <c r="AC62" s="443">
        <v>0</v>
      </c>
      <c r="AD62" s="366"/>
      <c r="AE62" s="268">
        <v>0</v>
      </c>
      <c r="AF62" s="264"/>
      <c r="AG62" s="268">
        <v>0</v>
      </c>
      <c r="AH62" s="268">
        <v>0</v>
      </c>
      <c r="AI62" s="264"/>
      <c r="AJ62" s="268">
        <v>0</v>
      </c>
    </row>
    <row r="63" spans="1:36">
      <c r="A63" s="262" t="str">
        <f t="shared" si="0"/>
        <v>228</v>
      </c>
      <c r="B63" s="266">
        <v>56</v>
      </c>
      <c r="C63" s="440" t="s">
        <v>288</v>
      </c>
      <c r="D63" s="366"/>
      <c r="E63" s="366"/>
      <c r="F63" s="366"/>
      <c r="G63" s="268">
        <v>335</v>
      </c>
      <c r="H63" s="443">
        <v>561</v>
      </c>
      <c r="I63" s="366"/>
      <c r="J63" s="443">
        <v>35</v>
      </c>
      <c r="K63" s="366"/>
      <c r="L63" s="268">
        <v>526</v>
      </c>
      <c r="M63" s="443">
        <v>32</v>
      </c>
      <c r="N63" s="366"/>
      <c r="O63" s="443">
        <v>558</v>
      </c>
      <c r="P63" s="366"/>
      <c r="Q63" s="443">
        <v>35</v>
      </c>
      <c r="R63" s="366"/>
      <c r="S63" s="268">
        <v>3</v>
      </c>
      <c r="T63" s="268">
        <v>38</v>
      </c>
      <c r="U63" s="268">
        <v>596</v>
      </c>
      <c r="V63" s="443">
        <v>78</v>
      </c>
      <c r="W63" s="366"/>
      <c r="X63" s="263"/>
      <c r="Y63" s="443">
        <v>334</v>
      </c>
      <c r="Z63" s="366"/>
      <c r="AA63" s="268">
        <v>268</v>
      </c>
      <c r="AB63" s="263"/>
      <c r="AC63" s="443">
        <v>9</v>
      </c>
      <c r="AD63" s="366"/>
      <c r="AE63" s="268">
        <v>2</v>
      </c>
      <c r="AF63" s="264"/>
      <c r="AG63" s="268">
        <v>0</v>
      </c>
      <c r="AH63" s="268">
        <v>0</v>
      </c>
      <c r="AI63" s="264"/>
      <c r="AJ63" s="268">
        <v>1</v>
      </c>
    </row>
    <row r="64" spans="1:36">
      <c r="A64" s="262" t="str">
        <f t="shared" si="0"/>
        <v>233</v>
      </c>
      <c r="B64" s="266">
        <v>57</v>
      </c>
      <c r="C64" s="440" t="s">
        <v>289</v>
      </c>
      <c r="D64" s="366"/>
      <c r="E64" s="366"/>
      <c r="F64" s="366"/>
      <c r="G64" s="268">
        <v>422</v>
      </c>
      <c r="H64" s="443">
        <v>890</v>
      </c>
      <c r="I64" s="366"/>
      <c r="J64" s="443">
        <v>96</v>
      </c>
      <c r="K64" s="366"/>
      <c r="L64" s="268">
        <v>339</v>
      </c>
      <c r="M64" s="443">
        <v>57</v>
      </c>
      <c r="N64" s="366"/>
      <c r="O64" s="443">
        <v>396</v>
      </c>
      <c r="P64" s="366"/>
      <c r="Q64" s="443">
        <v>551</v>
      </c>
      <c r="R64" s="366"/>
      <c r="S64" s="268">
        <v>39</v>
      </c>
      <c r="T64" s="268">
        <v>590</v>
      </c>
      <c r="U64" s="268">
        <v>986</v>
      </c>
      <c r="V64" s="443">
        <v>134</v>
      </c>
      <c r="W64" s="366"/>
      <c r="X64" s="263"/>
      <c r="Y64" s="443">
        <v>53</v>
      </c>
      <c r="Z64" s="366"/>
      <c r="AA64" s="268">
        <v>254</v>
      </c>
      <c r="AB64" s="263"/>
      <c r="AC64" s="443">
        <v>15</v>
      </c>
      <c r="AD64" s="366"/>
      <c r="AE64" s="268">
        <v>0</v>
      </c>
      <c r="AF64" s="264"/>
      <c r="AG64" s="268">
        <v>0</v>
      </c>
      <c r="AH64" s="268">
        <v>0</v>
      </c>
      <c r="AI64" s="264"/>
      <c r="AJ64" s="268">
        <v>0</v>
      </c>
    </row>
    <row r="65" spans="1:36">
      <c r="A65" s="262" t="str">
        <f t="shared" si="0"/>
        <v>227</v>
      </c>
      <c r="B65" s="266">
        <v>58</v>
      </c>
      <c r="C65" s="440" t="s">
        <v>290</v>
      </c>
      <c r="D65" s="366"/>
      <c r="E65" s="366"/>
      <c r="F65" s="366"/>
      <c r="G65" s="268">
        <v>821</v>
      </c>
      <c r="H65" s="443">
        <v>1203</v>
      </c>
      <c r="I65" s="366"/>
      <c r="J65" s="443">
        <v>88</v>
      </c>
      <c r="K65" s="366"/>
      <c r="L65" s="268">
        <v>528</v>
      </c>
      <c r="M65" s="443">
        <v>51</v>
      </c>
      <c r="N65" s="366"/>
      <c r="O65" s="443">
        <v>579</v>
      </c>
      <c r="P65" s="366"/>
      <c r="Q65" s="443">
        <v>675</v>
      </c>
      <c r="R65" s="366"/>
      <c r="S65" s="268">
        <v>37</v>
      </c>
      <c r="T65" s="268">
        <v>712</v>
      </c>
      <c r="U65" s="268">
        <v>1291</v>
      </c>
      <c r="V65" s="443">
        <v>57</v>
      </c>
      <c r="W65" s="366"/>
      <c r="X65" s="263"/>
      <c r="Y65" s="443">
        <v>110</v>
      </c>
      <c r="Z65" s="366"/>
      <c r="AA65" s="268">
        <v>174</v>
      </c>
      <c r="AB65" s="263"/>
      <c r="AC65" s="443">
        <v>2</v>
      </c>
      <c r="AD65" s="366"/>
      <c r="AE65" s="268">
        <v>7</v>
      </c>
      <c r="AF65" s="264"/>
      <c r="AG65" s="268">
        <v>0</v>
      </c>
      <c r="AH65" s="268">
        <v>0</v>
      </c>
      <c r="AI65" s="264"/>
      <c r="AJ65" s="268">
        <v>1</v>
      </c>
    </row>
    <row r="66" spans="1:36">
      <c r="A66" s="262" t="str">
        <f t="shared" si="0"/>
        <v>226</v>
      </c>
      <c r="B66" s="266">
        <v>59</v>
      </c>
      <c r="C66" s="440" t="s">
        <v>291</v>
      </c>
      <c r="D66" s="366"/>
      <c r="E66" s="366"/>
      <c r="F66" s="366"/>
      <c r="G66" s="268">
        <v>2046</v>
      </c>
      <c r="H66" s="443">
        <v>5710</v>
      </c>
      <c r="I66" s="366"/>
      <c r="J66" s="443">
        <v>0</v>
      </c>
      <c r="K66" s="366"/>
      <c r="L66" s="268">
        <v>2766</v>
      </c>
      <c r="M66" s="443">
        <v>0</v>
      </c>
      <c r="N66" s="366"/>
      <c r="O66" s="443">
        <v>2766</v>
      </c>
      <c r="P66" s="366"/>
      <c r="Q66" s="443">
        <v>2944</v>
      </c>
      <c r="R66" s="366"/>
      <c r="S66" s="268">
        <v>0</v>
      </c>
      <c r="T66" s="268">
        <v>2944</v>
      </c>
      <c r="U66" s="268">
        <v>5710</v>
      </c>
      <c r="V66" s="443">
        <v>179</v>
      </c>
      <c r="W66" s="366"/>
      <c r="X66" s="263"/>
      <c r="Y66" s="443">
        <v>1150</v>
      </c>
      <c r="Z66" s="366"/>
      <c r="AA66" s="268">
        <v>2938</v>
      </c>
      <c r="AB66" s="263"/>
      <c r="AC66" s="443">
        <v>6</v>
      </c>
      <c r="AD66" s="366"/>
      <c r="AE66" s="268">
        <v>231</v>
      </c>
      <c r="AF66" s="264"/>
      <c r="AG66" s="268">
        <v>0</v>
      </c>
      <c r="AH66" s="268">
        <v>0</v>
      </c>
      <c r="AI66" s="264"/>
      <c r="AJ66" s="268">
        <v>10</v>
      </c>
    </row>
    <row r="67" spans="1:36">
      <c r="A67" s="262" t="str">
        <f t="shared" si="0"/>
        <v>225</v>
      </c>
      <c r="B67" s="266">
        <v>60</v>
      </c>
      <c r="C67" s="440" t="s">
        <v>292</v>
      </c>
      <c r="D67" s="366"/>
      <c r="E67" s="366"/>
      <c r="F67" s="366"/>
      <c r="G67" s="268">
        <v>1257</v>
      </c>
      <c r="H67" s="443">
        <v>2220</v>
      </c>
      <c r="I67" s="366"/>
      <c r="J67" s="443">
        <v>0</v>
      </c>
      <c r="K67" s="366"/>
      <c r="L67" s="268">
        <v>690</v>
      </c>
      <c r="M67" s="443">
        <v>0</v>
      </c>
      <c r="N67" s="366"/>
      <c r="O67" s="443">
        <v>690</v>
      </c>
      <c r="P67" s="366"/>
      <c r="Q67" s="443">
        <v>1530</v>
      </c>
      <c r="R67" s="366"/>
      <c r="S67" s="268">
        <v>0</v>
      </c>
      <c r="T67" s="268">
        <v>1530</v>
      </c>
      <c r="U67" s="268">
        <v>2220</v>
      </c>
      <c r="V67" s="443">
        <v>77</v>
      </c>
      <c r="W67" s="366"/>
      <c r="X67" s="263"/>
      <c r="Y67" s="443">
        <v>219</v>
      </c>
      <c r="Z67" s="366"/>
      <c r="AA67" s="268">
        <v>455</v>
      </c>
      <c r="AB67" s="263"/>
      <c r="AC67" s="443">
        <v>57</v>
      </c>
      <c r="AD67" s="366"/>
      <c r="AE67" s="268">
        <v>0</v>
      </c>
      <c r="AF67" s="264"/>
      <c r="AG67" s="268">
        <v>0</v>
      </c>
      <c r="AH67" s="268">
        <v>0</v>
      </c>
      <c r="AI67" s="264"/>
      <c r="AJ67" s="268">
        <v>2</v>
      </c>
    </row>
    <row r="68" spans="1:36">
      <c r="A68" s="262" t="str">
        <f t="shared" si="0"/>
        <v>238</v>
      </c>
      <c r="B68" s="266">
        <v>61</v>
      </c>
      <c r="C68" s="440" t="s">
        <v>293</v>
      </c>
      <c r="D68" s="366"/>
      <c r="E68" s="366"/>
      <c r="F68" s="366"/>
      <c r="G68" s="268">
        <v>428</v>
      </c>
      <c r="H68" s="443">
        <v>545</v>
      </c>
      <c r="I68" s="366"/>
      <c r="J68" s="443">
        <v>0</v>
      </c>
      <c r="K68" s="366"/>
      <c r="L68" s="268">
        <v>128</v>
      </c>
      <c r="M68" s="443">
        <v>0</v>
      </c>
      <c r="N68" s="366"/>
      <c r="O68" s="443">
        <v>128</v>
      </c>
      <c r="P68" s="366"/>
      <c r="Q68" s="443">
        <v>417</v>
      </c>
      <c r="R68" s="366"/>
      <c r="S68" s="268">
        <v>0</v>
      </c>
      <c r="T68" s="268">
        <v>417</v>
      </c>
      <c r="U68" s="268">
        <v>545</v>
      </c>
      <c r="V68" s="443">
        <v>27</v>
      </c>
      <c r="W68" s="366"/>
      <c r="X68" s="263"/>
      <c r="Y68" s="443">
        <v>53</v>
      </c>
      <c r="Z68" s="366"/>
      <c r="AA68" s="268">
        <v>215</v>
      </c>
      <c r="AB68" s="263"/>
      <c r="AC68" s="443">
        <v>33</v>
      </c>
      <c r="AD68" s="366"/>
      <c r="AE68" s="268">
        <v>1</v>
      </c>
      <c r="AF68" s="264"/>
      <c r="AG68" s="268">
        <v>0</v>
      </c>
      <c r="AH68" s="268">
        <v>0</v>
      </c>
      <c r="AI68" s="264"/>
      <c r="AJ68" s="268">
        <v>0</v>
      </c>
    </row>
    <row r="69" spans="1:36">
      <c r="A69" s="262" t="str">
        <f t="shared" si="0"/>
        <v>239</v>
      </c>
      <c r="B69" s="266">
        <v>62</v>
      </c>
      <c r="C69" s="440" t="s">
        <v>294</v>
      </c>
      <c r="D69" s="366"/>
      <c r="E69" s="366"/>
      <c r="F69" s="366"/>
      <c r="G69" s="268">
        <v>102</v>
      </c>
      <c r="H69" s="443">
        <v>129</v>
      </c>
      <c r="I69" s="366"/>
      <c r="J69" s="443">
        <v>0</v>
      </c>
      <c r="K69" s="366"/>
      <c r="L69" s="268">
        <v>13</v>
      </c>
      <c r="M69" s="443">
        <v>0</v>
      </c>
      <c r="N69" s="366"/>
      <c r="O69" s="443">
        <v>13</v>
      </c>
      <c r="P69" s="366"/>
      <c r="Q69" s="443">
        <v>116</v>
      </c>
      <c r="R69" s="366"/>
      <c r="S69" s="268">
        <v>0</v>
      </c>
      <c r="T69" s="268">
        <v>116</v>
      </c>
      <c r="U69" s="268">
        <v>129</v>
      </c>
      <c r="V69" s="443">
        <v>26</v>
      </c>
      <c r="W69" s="366"/>
      <c r="X69" s="263"/>
      <c r="Y69" s="443">
        <v>7</v>
      </c>
      <c r="Z69" s="366"/>
      <c r="AA69" s="268">
        <v>18</v>
      </c>
      <c r="AB69" s="263"/>
      <c r="AC69" s="443">
        <v>1</v>
      </c>
      <c r="AD69" s="366"/>
      <c r="AE69" s="268">
        <v>0</v>
      </c>
      <c r="AF69" s="264"/>
      <c r="AG69" s="268">
        <v>0</v>
      </c>
      <c r="AH69" s="268">
        <v>0</v>
      </c>
      <c r="AI69" s="264"/>
      <c r="AJ69" s="268">
        <v>0</v>
      </c>
    </row>
    <row r="70" spans="1:36">
      <c r="A70" s="262" t="str">
        <f t="shared" si="0"/>
        <v>240</v>
      </c>
      <c r="B70" s="266">
        <v>63</v>
      </c>
      <c r="C70" s="440" t="s">
        <v>295</v>
      </c>
      <c r="D70" s="366"/>
      <c r="E70" s="366"/>
      <c r="F70" s="366"/>
      <c r="G70" s="268">
        <v>97</v>
      </c>
      <c r="H70" s="443">
        <v>161</v>
      </c>
      <c r="I70" s="366"/>
      <c r="J70" s="443">
        <v>0</v>
      </c>
      <c r="K70" s="366"/>
      <c r="L70" s="268">
        <v>57</v>
      </c>
      <c r="M70" s="443">
        <v>0</v>
      </c>
      <c r="N70" s="366"/>
      <c r="O70" s="443">
        <v>57</v>
      </c>
      <c r="P70" s="366"/>
      <c r="Q70" s="443">
        <v>104</v>
      </c>
      <c r="R70" s="366"/>
      <c r="S70" s="268">
        <v>0</v>
      </c>
      <c r="T70" s="268">
        <v>104</v>
      </c>
      <c r="U70" s="268">
        <v>161</v>
      </c>
      <c r="V70" s="443">
        <v>66</v>
      </c>
      <c r="W70" s="366"/>
      <c r="X70" s="263"/>
      <c r="Y70" s="443">
        <v>28</v>
      </c>
      <c r="Z70" s="366"/>
      <c r="AA70" s="268">
        <v>80</v>
      </c>
      <c r="AB70" s="263"/>
      <c r="AC70" s="443">
        <v>3</v>
      </c>
      <c r="AD70" s="366"/>
      <c r="AE70" s="268">
        <v>2</v>
      </c>
      <c r="AF70" s="264"/>
      <c r="AG70" s="268">
        <v>0</v>
      </c>
      <c r="AH70" s="268">
        <v>0</v>
      </c>
      <c r="AI70" s="264"/>
      <c r="AJ70" s="268">
        <v>0</v>
      </c>
    </row>
    <row r="71" spans="1:36">
      <c r="A71" s="262" t="str">
        <f t="shared" si="0"/>
        <v>241</v>
      </c>
      <c r="B71" s="266">
        <v>64</v>
      </c>
      <c r="C71" s="440" t="s">
        <v>296</v>
      </c>
      <c r="D71" s="366"/>
      <c r="E71" s="366"/>
      <c r="F71" s="366"/>
      <c r="G71" s="268">
        <v>120</v>
      </c>
      <c r="H71" s="443">
        <v>168</v>
      </c>
      <c r="I71" s="366"/>
      <c r="J71" s="443">
        <v>0</v>
      </c>
      <c r="K71" s="366"/>
      <c r="L71" s="268">
        <v>56</v>
      </c>
      <c r="M71" s="443">
        <v>0</v>
      </c>
      <c r="N71" s="366"/>
      <c r="O71" s="443">
        <v>56</v>
      </c>
      <c r="P71" s="366"/>
      <c r="Q71" s="443">
        <v>112</v>
      </c>
      <c r="R71" s="366"/>
      <c r="S71" s="268">
        <v>0</v>
      </c>
      <c r="T71" s="268">
        <v>112</v>
      </c>
      <c r="U71" s="268">
        <v>168</v>
      </c>
      <c r="V71" s="443">
        <v>40</v>
      </c>
      <c r="W71" s="366"/>
      <c r="X71" s="263"/>
      <c r="Y71" s="443">
        <v>7</v>
      </c>
      <c r="Z71" s="366"/>
      <c r="AA71" s="268">
        <v>21</v>
      </c>
      <c r="AB71" s="263"/>
      <c r="AC71" s="443">
        <v>0</v>
      </c>
      <c r="AD71" s="366"/>
      <c r="AE71" s="268">
        <v>3</v>
      </c>
      <c r="AF71" s="264"/>
      <c r="AG71" s="268">
        <v>0</v>
      </c>
      <c r="AH71" s="268">
        <v>0</v>
      </c>
      <c r="AI71" s="264"/>
      <c r="AJ71" s="268">
        <v>0</v>
      </c>
    </row>
    <row r="72" spans="1:36">
      <c r="A72" s="262" t="str">
        <f t="shared" si="0"/>
        <v>242</v>
      </c>
      <c r="B72" s="266">
        <v>65</v>
      </c>
      <c r="C72" s="440" t="s">
        <v>297</v>
      </c>
      <c r="D72" s="366"/>
      <c r="E72" s="366"/>
      <c r="F72" s="366"/>
      <c r="G72" s="268">
        <v>3088</v>
      </c>
      <c r="H72" s="443">
        <v>3041</v>
      </c>
      <c r="I72" s="366"/>
      <c r="J72" s="443">
        <v>0</v>
      </c>
      <c r="K72" s="366"/>
      <c r="L72" s="268">
        <v>0</v>
      </c>
      <c r="M72" s="443">
        <v>0</v>
      </c>
      <c r="N72" s="366"/>
      <c r="O72" s="443">
        <v>0</v>
      </c>
      <c r="P72" s="366"/>
      <c r="Q72" s="443">
        <v>3041</v>
      </c>
      <c r="R72" s="366"/>
      <c r="S72" s="268">
        <v>0</v>
      </c>
      <c r="T72" s="268">
        <v>3041</v>
      </c>
      <c r="U72" s="268">
        <v>3041</v>
      </c>
      <c r="V72" s="443">
        <v>0</v>
      </c>
      <c r="W72" s="366"/>
      <c r="X72" s="263"/>
      <c r="Y72" s="443">
        <v>0</v>
      </c>
      <c r="Z72" s="366"/>
      <c r="AA72" s="268">
        <v>90</v>
      </c>
      <c r="AB72" s="263"/>
      <c r="AC72" s="443">
        <v>14</v>
      </c>
      <c r="AD72" s="366"/>
      <c r="AE72" s="268">
        <v>0</v>
      </c>
      <c r="AF72" s="264"/>
      <c r="AG72" s="268">
        <v>0</v>
      </c>
      <c r="AH72" s="268">
        <v>0</v>
      </c>
      <c r="AI72" s="264"/>
      <c r="AJ72" s="268">
        <v>9</v>
      </c>
    </row>
    <row r="73" spans="1:36">
      <c r="A73" s="262" t="str">
        <f t="shared" si="0"/>
        <v>242</v>
      </c>
      <c r="B73" s="266">
        <v>66</v>
      </c>
      <c r="C73" s="440" t="s">
        <v>298</v>
      </c>
      <c r="D73" s="366"/>
      <c r="E73" s="366"/>
      <c r="F73" s="366"/>
      <c r="G73" s="268">
        <v>1101</v>
      </c>
      <c r="H73" s="443">
        <v>0</v>
      </c>
      <c r="I73" s="366"/>
      <c r="J73" s="443">
        <v>934</v>
      </c>
      <c r="K73" s="366"/>
      <c r="L73" s="268">
        <v>0</v>
      </c>
      <c r="M73" s="443">
        <v>268</v>
      </c>
      <c r="N73" s="366"/>
      <c r="O73" s="443">
        <v>268</v>
      </c>
      <c r="P73" s="366"/>
      <c r="Q73" s="443">
        <v>0</v>
      </c>
      <c r="R73" s="366"/>
      <c r="S73" s="268">
        <v>666</v>
      </c>
      <c r="T73" s="268">
        <v>666</v>
      </c>
      <c r="U73" s="268">
        <v>934</v>
      </c>
      <c r="V73" s="443">
        <v>0</v>
      </c>
      <c r="W73" s="366"/>
      <c r="X73" s="263"/>
      <c r="Y73" s="443">
        <v>271</v>
      </c>
      <c r="Z73" s="366"/>
      <c r="AA73" s="268">
        <v>441</v>
      </c>
      <c r="AB73" s="263"/>
      <c r="AC73" s="443">
        <v>44</v>
      </c>
      <c r="AD73" s="366"/>
      <c r="AE73" s="268">
        <v>5</v>
      </c>
      <c r="AF73" s="264"/>
      <c r="AG73" s="268">
        <v>0</v>
      </c>
      <c r="AH73" s="268">
        <v>0</v>
      </c>
      <c r="AI73" s="264"/>
      <c r="AJ73" s="268">
        <v>3</v>
      </c>
    </row>
    <row r="74" spans="1:36">
      <c r="A74" s="262" t="str">
        <f t="shared" si="0"/>
        <v>242</v>
      </c>
      <c r="B74" s="266">
        <v>67</v>
      </c>
      <c r="C74" s="440" t="s">
        <v>299</v>
      </c>
      <c r="D74" s="366"/>
      <c r="E74" s="366"/>
      <c r="F74" s="366"/>
      <c r="G74" s="268">
        <v>120</v>
      </c>
      <c r="H74" s="443">
        <v>83</v>
      </c>
      <c r="I74" s="366"/>
      <c r="J74" s="443">
        <v>0</v>
      </c>
      <c r="K74" s="366"/>
      <c r="L74" s="268">
        <v>83</v>
      </c>
      <c r="M74" s="443">
        <v>0</v>
      </c>
      <c r="N74" s="366"/>
      <c r="O74" s="443">
        <v>83</v>
      </c>
      <c r="P74" s="366"/>
      <c r="Q74" s="443">
        <v>0</v>
      </c>
      <c r="R74" s="366"/>
      <c r="S74" s="268">
        <v>0</v>
      </c>
      <c r="T74" s="268">
        <v>0</v>
      </c>
      <c r="U74" s="268">
        <v>83</v>
      </c>
      <c r="V74" s="443">
        <v>0</v>
      </c>
      <c r="W74" s="366"/>
      <c r="X74" s="263"/>
      <c r="Y74" s="443">
        <v>49</v>
      </c>
      <c r="Z74" s="366"/>
      <c r="AA74" s="268">
        <v>0</v>
      </c>
      <c r="AB74" s="263"/>
      <c r="AC74" s="443">
        <v>0</v>
      </c>
      <c r="AD74" s="366"/>
      <c r="AE74" s="268">
        <v>0</v>
      </c>
      <c r="AF74" s="264"/>
      <c r="AG74" s="268">
        <v>0</v>
      </c>
      <c r="AH74" s="268">
        <v>0</v>
      </c>
      <c r="AI74" s="264"/>
      <c r="AJ74" s="268">
        <v>0</v>
      </c>
    </row>
    <row r="75" spans="1:36">
      <c r="A75" s="262" t="str">
        <f t="shared" si="0"/>
        <v/>
      </c>
      <c r="B75" s="442" t="s">
        <v>300</v>
      </c>
      <c r="C75" s="366"/>
      <c r="D75" s="366"/>
      <c r="E75" s="366"/>
      <c r="F75" s="366"/>
      <c r="G75" s="366"/>
      <c r="H75" s="366"/>
      <c r="I75" s="366"/>
      <c r="J75" s="366"/>
      <c r="K75" s="366"/>
      <c r="L75" s="366"/>
      <c r="M75" s="366"/>
      <c r="N75" s="366"/>
      <c r="O75" s="366"/>
      <c r="P75" s="366"/>
      <c r="Q75" s="366"/>
      <c r="R75" s="366"/>
      <c r="S75" s="366"/>
      <c r="T75" s="366"/>
      <c r="U75" s="366"/>
      <c r="V75" s="366"/>
      <c r="W75" s="366"/>
      <c r="X75" s="366"/>
      <c r="Y75" s="366"/>
      <c r="Z75" s="366"/>
      <c r="AA75" s="366"/>
      <c r="AB75" s="366"/>
      <c r="AC75" s="366"/>
      <c r="AD75" s="366"/>
      <c r="AE75" s="366"/>
      <c r="AF75" s="366"/>
      <c r="AG75" s="366"/>
      <c r="AH75" s="366"/>
      <c r="AI75" s="366"/>
      <c r="AJ75" s="366"/>
    </row>
    <row r="76" spans="1:36">
      <c r="A76" s="262" t="str">
        <f t="shared" si="0"/>
        <v>302</v>
      </c>
      <c r="B76" s="266">
        <v>68</v>
      </c>
      <c r="C76" s="440" t="s">
        <v>301</v>
      </c>
      <c r="D76" s="366"/>
      <c r="E76" s="366"/>
      <c r="F76" s="366"/>
      <c r="G76" s="268">
        <v>50</v>
      </c>
      <c r="H76" s="443">
        <v>89</v>
      </c>
      <c r="I76" s="366"/>
      <c r="J76" s="443">
        <v>0</v>
      </c>
      <c r="K76" s="366"/>
      <c r="L76" s="268">
        <v>75</v>
      </c>
      <c r="M76" s="443">
        <v>0</v>
      </c>
      <c r="N76" s="366"/>
      <c r="O76" s="443">
        <v>75</v>
      </c>
      <c r="P76" s="366"/>
      <c r="Q76" s="443">
        <v>14</v>
      </c>
      <c r="R76" s="366"/>
      <c r="S76" s="268">
        <v>0</v>
      </c>
      <c r="T76" s="268">
        <v>14</v>
      </c>
      <c r="U76" s="268">
        <v>89</v>
      </c>
      <c r="V76" s="443">
        <v>78</v>
      </c>
      <c r="W76" s="366"/>
      <c r="X76" s="263"/>
      <c r="Y76" s="443">
        <v>211</v>
      </c>
      <c r="Z76" s="366"/>
      <c r="AA76" s="268">
        <v>74</v>
      </c>
      <c r="AB76" s="263"/>
      <c r="AC76" s="443">
        <v>4</v>
      </c>
      <c r="AD76" s="366"/>
      <c r="AE76" s="268">
        <v>0</v>
      </c>
      <c r="AF76" s="263"/>
      <c r="AG76" s="268">
        <v>0</v>
      </c>
      <c r="AH76" s="268">
        <v>0</v>
      </c>
      <c r="AI76" s="263"/>
      <c r="AJ76" s="268">
        <v>0</v>
      </c>
    </row>
    <row r="77" spans="1:36">
      <c r="A77" s="262" t="str">
        <f t="shared" si="0"/>
        <v>322</v>
      </c>
      <c r="B77" s="266">
        <v>69</v>
      </c>
      <c r="C77" s="440" t="s">
        <v>302</v>
      </c>
      <c r="D77" s="366"/>
      <c r="E77" s="366"/>
      <c r="F77" s="366"/>
      <c r="G77" s="268">
        <v>640</v>
      </c>
      <c r="H77" s="443">
        <v>1724</v>
      </c>
      <c r="I77" s="366"/>
      <c r="J77" s="443">
        <v>0</v>
      </c>
      <c r="K77" s="366"/>
      <c r="L77" s="268">
        <v>825</v>
      </c>
      <c r="M77" s="443">
        <v>0</v>
      </c>
      <c r="N77" s="366"/>
      <c r="O77" s="443">
        <v>825</v>
      </c>
      <c r="P77" s="366"/>
      <c r="Q77" s="443">
        <v>899</v>
      </c>
      <c r="R77" s="366"/>
      <c r="S77" s="268">
        <v>0</v>
      </c>
      <c r="T77" s="268">
        <v>899</v>
      </c>
      <c r="U77" s="268">
        <v>1724</v>
      </c>
      <c r="V77" s="443">
        <v>169</v>
      </c>
      <c r="W77" s="366"/>
      <c r="X77" s="263"/>
      <c r="Y77" s="443">
        <v>432</v>
      </c>
      <c r="Z77" s="366"/>
      <c r="AA77" s="268">
        <v>719</v>
      </c>
      <c r="AB77" s="263"/>
      <c r="AC77" s="443">
        <v>578</v>
      </c>
      <c r="AD77" s="366"/>
      <c r="AE77" s="268">
        <v>0</v>
      </c>
      <c r="AF77" s="264"/>
      <c r="AG77" s="268">
        <v>0</v>
      </c>
      <c r="AH77" s="268">
        <v>0</v>
      </c>
      <c r="AI77" s="264"/>
      <c r="AJ77" s="268">
        <v>18</v>
      </c>
    </row>
    <row r="78" spans="1:36">
      <c r="A78" s="262" t="str">
        <f t="shared" si="0"/>
        <v>301</v>
      </c>
      <c r="B78" s="266">
        <v>70</v>
      </c>
      <c r="C78" s="440" t="s">
        <v>303</v>
      </c>
      <c r="D78" s="366"/>
      <c r="E78" s="366"/>
      <c r="F78" s="366"/>
      <c r="G78" s="268">
        <v>454</v>
      </c>
      <c r="H78" s="443">
        <v>953</v>
      </c>
      <c r="I78" s="366"/>
      <c r="J78" s="443">
        <v>1</v>
      </c>
      <c r="K78" s="366"/>
      <c r="L78" s="268">
        <v>678</v>
      </c>
      <c r="M78" s="443">
        <v>1</v>
      </c>
      <c r="N78" s="366"/>
      <c r="O78" s="443">
        <v>679</v>
      </c>
      <c r="P78" s="366"/>
      <c r="Q78" s="443">
        <v>275</v>
      </c>
      <c r="R78" s="366"/>
      <c r="S78" s="268">
        <v>0</v>
      </c>
      <c r="T78" s="268">
        <v>275</v>
      </c>
      <c r="U78" s="268">
        <v>954</v>
      </c>
      <c r="V78" s="443">
        <v>110</v>
      </c>
      <c r="W78" s="366"/>
      <c r="X78" s="263"/>
      <c r="Y78" s="443">
        <v>3452</v>
      </c>
      <c r="Z78" s="366"/>
      <c r="AA78" s="268">
        <v>0</v>
      </c>
      <c r="AB78" s="263"/>
      <c r="AC78" s="443">
        <v>0</v>
      </c>
      <c r="AD78" s="366"/>
      <c r="AE78" s="268">
        <v>0</v>
      </c>
      <c r="AF78" s="264"/>
      <c r="AG78" s="268">
        <v>0</v>
      </c>
      <c r="AH78" s="268">
        <v>0</v>
      </c>
      <c r="AI78" s="264"/>
      <c r="AJ78" s="268">
        <v>1</v>
      </c>
    </row>
    <row r="79" spans="1:36">
      <c r="A79" s="262" t="str">
        <f t="shared" si="0"/>
        <v>305</v>
      </c>
      <c r="B79" s="266">
        <v>71</v>
      </c>
      <c r="C79" s="440" t="s">
        <v>304</v>
      </c>
      <c r="D79" s="366"/>
      <c r="E79" s="366"/>
      <c r="F79" s="366"/>
      <c r="G79" s="268">
        <v>56</v>
      </c>
      <c r="H79" s="443">
        <v>165</v>
      </c>
      <c r="I79" s="366"/>
      <c r="J79" s="443">
        <v>0</v>
      </c>
      <c r="K79" s="366"/>
      <c r="L79" s="268">
        <v>105</v>
      </c>
      <c r="M79" s="443">
        <v>0</v>
      </c>
      <c r="N79" s="366"/>
      <c r="O79" s="443">
        <v>105</v>
      </c>
      <c r="P79" s="366"/>
      <c r="Q79" s="443">
        <v>60</v>
      </c>
      <c r="R79" s="366"/>
      <c r="S79" s="268">
        <v>0</v>
      </c>
      <c r="T79" s="268">
        <v>60</v>
      </c>
      <c r="U79" s="268">
        <v>165</v>
      </c>
      <c r="V79" s="443">
        <v>195</v>
      </c>
      <c r="W79" s="366"/>
      <c r="X79" s="263"/>
      <c r="Y79" s="443">
        <v>150</v>
      </c>
      <c r="Z79" s="366"/>
      <c r="AA79" s="268">
        <v>179</v>
      </c>
      <c r="AB79" s="263"/>
      <c r="AC79" s="443">
        <v>3</v>
      </c>
      <c r="AD79" s="366"/>
      <c r="AE79" s="268">
        <v>0</v>
      </c>
      <c r="AF79" s="264"/>
      <c r="AG79" s="268">
        <v>0</v>
      </c>
      <c r="AH79" s="268">
        <v>0</v>
      </c>
      <c r="AI79" s="264"/>
      <c r="AJ79" s="268">
        <v>0</v>
      </c>
    </row>
    <row r="80" spans="1:36">
      <c r="A80" s="262" t="str">
        <f t="shared" si="0"/>
        <v>303</v>
      </c>
      <c r="B80" s="266">
        <v>72</v>
      </c>
      <c r="C80" s="440" t="s">
        <v>305</v>
      </c>
      <c r="D80" s="366"/>
      <c r="E80" s="366"/>
      <c r="F80" s="366"/>
      <c r="G80" s="268">
        <v>1386</v>
      </c>
      <c r="H80" s="443">
        <v>2288</v>
      </c>
      <c r="I80" s="366"/>
      <c r="J80" s="443">
        <v>0</v>
      </c>
      <c r="K80" s="366"/>
      <c r="L80" s="268">
        <v>1393</v>
      </c>
      <c r="M80" s="443">
        <v>0</v>
      </c>
      <c r="N80" s="366"/>
      <c r="O80" s="443">
        <v>1393</v>
      </c>
      <c r="P80" s="366"/>
      <c r="Q80" s="443">
        <v>895</v>
      </c>
      <c r="R80" s="366"/>
      <c r="S80" s="268">
        <v>0</v>
      </c>
      <c r="T80" s="268">
        <v>895</v>
      </c>
      <c r="U80" s="268">
        <v>2288</v>
      </c>
      <c r="V80" s="443">
        <v>65</v>
      </c>
      <c r="W80" s="366"/>
      <c r="X80" s="263"/>
      <c r="Y80" s="443">
        <v>1182</v>
      </c>
      <c r="Z80" s="366"/>
      <c r="AA80" s="268">
        <v>599</v>
      </c>
      <c r="AB80" s="263"/>
      <c r="AC80" s="443">
        <v>566</v>
      </c>
      <c r="AD80" s="366"/>
      <c r="AE80" s="268">
        <v>5</v>
      </c>
      <c r="AF80" s="264"/>
      <c r="AG80" s="268">
        <v>0</v>
      </c>
      <c r="AH80" s="268">
        <v>0</v>
      </c>
      <c r="AI80" s="264"/>
      <c r="AJ80" s="268">
        <v>2</v>
      </c>
    </row>
    <row r="81" spans="1:36">
      <c r="A81" s="262" t="str">
        <f t="shared" si="0"/>
        <v>307</v>
      </c>
      <c r="B81" s="266">
        <v>73</v>
      </c>
      <c r="C81" s="440" t="s">
        <v>306</v>
      </c>
      <c r="D81" s="366"/>
      <c r="E81" s="366"/>
      <c r="F81" s="366"/>
      <c r="G81" s="268">
        <v>256</v>
      </c>
      <c r="H81" s="443">
        <v>1014</v>
      </c>
      <c r="I81" s="366"/>
      <c r="J81" s="443">
        <v>97</v>
      </c>
      <c r="K81" s="366"/>
      <c r="L81" s="268">
        <v>775</v>
      </c>
      <c r="M81" s="443">
        <v>59</v>
      </c>
      <c r="N81" s="366"/>
      <c r="O81" s="443">
        <v>834</v>
      </c>
      <c r="P81" s="366"/>
      <c r="Q81" s="443">
        <v>239</v>
      </c>
      <c r="R81" s="366"/>
      <c r="S81" s="268">
        <v>38</v>
      </c>
      <c r="T81" s="268">
        <v>277</v>
      </c>
      <c r="U81" s="268">
        <v>1111</v>
      </c>
      <c r="V81" s="443">
        <v>334</v>
      </c>
      <c r="W81" s="366"/>
      <c r="X81" s="263"/>
      <c r="Y81" s="443">
        <v>1680</v>
      </c>
      <c r="Z81" s="366"/>
      <c r="AA81" s="268">
        <v>486</v>
      </c>
      <c r="AB81" s="263"/>
      <c r="AC81" s="443">
        <v>52</v>
      </c>
      <c r="AD81" s="366"/>
      <c r="AE81" s="268">
        <v>22</v>
      </c>
      <c r="AF81" s="264"/>
      <c r="AG81" s="268">
        <v>0</v>
      </c>
      <c r="AH81" s="268">
        <v>0</v>
      </c>
      <c r="AI81" s="264"/>
      <c r="AJ81" s="268">
        <v>1</v>
      </c>
    </row>
    <row r="82" spans="1:36">
      <c r="A82" s="262" t="str">
        <f t="shared" si="0"/>
        <v>323</v>
      </c>
      <c r="B82" s="266">
        <v>74</v>
      </c>
      <c r="C82" s="440" t="s">
        <v>307</v>
      </c>
      <c r="D82" s="366"/>
      <c r="E82" s="366"/>
      <c r="F82" s="366"/>
      <c r="G82" s="268">
        <v>1632</v>
      </c>
      <c r="H82" s="443">
        <v>1429</v>
      </c>
      <c r="I82" s="366"/>
      <c r="J82" s="443">
        <v>0</v>
      </c>
      <c r="K82" s="366"/>
      <c r="L82" s="268">
        <v>286</v>
      </c>
      <c r="M82" s="443">
        <v>0</v>
      </c>
      <c r="N82" s="366"/>
      <c r="O82" s="443">
        <v>286</v>
      </c>
      <c r="P82" s="366"/>
      <c r="Q82" s="443">
        <v>1143</v>
      </c>
      <c r="R82" s="366"/>
      <c r="S82" s="268">
        <v>0</v>
      </c>
      <c r="T82" s="268">
        <v>1143</v>
      </c>
      <c r="U82" s="268">
        <v>1429</v>
      </c>
      <c r="V82" s="443">
        <v>0</v>
      </c>
      <c r="W82" s="366"/>
      <c r="X82" s="263"/>
      <c r="Y82" s="443">
        <v>5</v>
      </c>
      <c r="Z82" s="366"/>
      <c r="AA82" s="268">
        <v>38</v>
      </c>
      <c r="AB82" s="263"/>
      <c r="AC82" s="443">
        <v>5</v>
      </c>
      <c r="AD82" s="366"/>
      <c r="AE82" s="268">
        <v>2</v>
      </c>
      <c r="AF82" s="264"/>
      <c r="AG82" s="268">
        <v>0</v>
      </c>
      <c r="AH82" s="268">
        <v>0</v>
      </c>
      <c r="AI82" s="264"/>
      <c r="AJ82" s="268">
        <v>2</v>
      </c>
    </row>
    <row r="83" spans="1:36">
      <c r="A83" s="262" t="str">
        <f t="shared" si="0"/>
        <v>308</v>
      </c>
      <c r="B83" s="266">
        <v>75</v>
      </c>
      <c r="C83" s="440" t="s">
        <v>308</v>
      </c>
      <c r="D83" s="366"/>
      <c r="E83" s="366"/>
      <c r="F83" s="366"/>
      <c r="G83" s="268">
        <v>840</v>
      </c>
      <c r="H83" s="443">
        <v>1655</v>
      </c>
      <c r="I83" s="366"/>
      <c r="J83" s="443">
        <v>78</v>
      </c>
      <c r="K83" s="366"/>
      <c r="L83" s="268">
        <v>846</v>
      </c>
      <c r="M83" s="443">
        <v>43</v>
      </c>
      <c r="N83" s="366"/>
      <c r="O83" s="443">
        <v>889</v>
      </c>
      <c r="P83" s="366"/>
      <c r="Q83" s="443">
        <v>809</v>
      </c>
      <c r="R83" s="366"/>
      <c r="S83" s="268">
        <v>35</v>
      </c>
      <c r="T83" s="268">
        <v>844</v>
      </c>
      <c r="U83" s="268">
        <v>1733</v>
      </c>
      <c r="V83" s="443">
        <v>106</v>
      </c>
      <c r="W83" s="366"/>
      <c r="X83" s="263"/>
      <c r="Y83" s="443">
        <v>585</v>
      </c>
      <c r="Z83" s="366"/>
      <c r="AA83" s="268">
        <v>673</v>
      </c>
      <c r="AB83" s="263"/>
      <c r="AC83" s="443">
        <v>38</v>
      </c>
      <c r="AD83" s="366"/>
      <c r="AE83" s="268">
        <v>5</v>
      </c>
      <c r="AF83" s="264"/>
      <c r="AG83" s="268">
        <v>0</v>
      </c>
      <c r="AH83" s="268">
        <v>0</v>
      </c>
      <c r="AI83" s="264"/>
      <c r="AJ83" s="268">
        <v>1</v>
      </c>
    </row>
    <row r="84" spans="1:36">
      <c r="A84" s="262" t="str">
        <f t="shared" si="0"/>
        <v>313</v>
      </c>
      <c r="B84" s="266">
        <v>76</v>
      </c>
      <c r="C84" s="440" t="s">
        <v>309</v>
      </c>
      <c r="D84" s="366"/>
      <c r="E84" s="366"/>
      <c r="F84" s="366"/>
      <c r="G84" s="268">
        <v>100</v>
      </c>
      <c r="H84" s="443">
        <v>460</v>
      </c>
      <c r="I84" s="366"/>
      <c r="J84" s="443">
        <v>1</v>
      </c>
      <c r="K84" s="366"/>
      <c r="L84" s="268">
        <v>381</v>
      </c>
      <c r="M84" s="443">
        <v>0</v>
      </c>
      <c r="N84" s="366"/>
      <c r="O84" s="443">
        <v>381</v>
      </c>
      <c r="P84" s="366"/>
      <c r="Q84" s="443">
        <v>79</v>
      </c>
      <c r="R84" s="366"/>
      <c r="S84" s="268">
        <v>1</v>
      </c>
      <c r="T84" s="268">
        <v>80</v>
      </c>
      <c r="U84" s="268">
        <v>461</v>
      </c>
      <c r="V84" s="443">
        <v>361</v>
      </c>
      <c r="W84" s="366"/>
      <c r="X84" s="263"/>
      <c r="Y84" s="443">
        <v>1770</v>
      </c>
      <c r="Z84" s="366"/>
      <c r="AA84" s="268">
        <v>434</v>
      </c>
      <c r="AB84" s="263"/>
      <c r="AC84" s="443">
        <v>104</v>
      </c>
      <c r="AD84" s="366"/>
      <c r="AE84" s="268">
        <v>0</v>
      </c>
      <c r="AF84" s="264"/>
      <c r="AG84" s="268">
        <v>0</v>
      </c>
      <c r="AH84" s="268">
        <v>0</v>
      </c>
      <c r="AI84" s="264"/>
      <c r="AJ84" s="268">
        <v>0</v>
      </c>
    </row>
    <row r="85" spans="1:36">
      <c r="A85" s="262" t="str">
        <f t="shared" si="0"/>
        <v>316</v>
      </c>
      <c r="B85" s="266">
        <v>77</v>
      </c>
      <c r="C85" s="440" t="s">
        <v>310</v>
      </c>
      <c r="D85" s="366"/>
      <c r="E85" s="366"/>
      <c r="F85" s="366"/>
      <c r="G85" s="268">
        <v>68</v>
      </c>
      <c r="H85" s="443">
        <v>220</v>
      </c>
      <c r="I85" s="366"/>
      <c r="J85" s="443">
        <v>0</v>
      </c>
      <c r="K85" s="366"/>
      <c r="L85" s="268">
        <v>172</v>
      </c>
      <c r="M85" s="443">
        <v>0</v>
      </c>
      <c r="N85" s="366"/>
      <c r="O85" s="443">
        <v>172</v>
      </c>
      <c r="P85" s="366"/>
      <c r="Q85" s="443">
        <v>48</v>
      </c>
      <c r="R85" s="366"/>
      <c r="S85" s="268">
        <v>0</v>
      </c>
      <c r="T85" s="268">
        <v>48</v>
      </c>
      <c r="U85" s="268">
        <v>220</v>
      </c>
      <c r="V85" s="443">
        <v>224</v>
      </c>
      <c r="W85" s="366"/>
      <c r="X85" s="263"/>
      <c r="Y85" s="443">
        <v>209</v>
      </c>
      <c r="Z85" s="366"/>
      <c r="AA85" s="268">
        <v>70</v>
      </c>
      <c r="AB85" s="263"/>
      <c r="AC85" s="443">
        <v>4</v>
      </c>
      <c r="AD85" s="366"/>
      <c r="AE85" s="268">
        <v>0</v>
      </c>
      <c r="AF85" s="264"/>
      <c r="AG85" s="268">
        <v>0</v>
      </c>
      <c r="AH85" s="268">
        <v>0</v>
      </c>
      <c r="AI85" s="264"/>
      <c r="AJ85" s="268">
        <v>0</v>
      </c>
    </row>
    <row r="86" spans="1:36">
      <c r="A86" s="262" t="str">
        <f t="shared" si="0"/>
        <v>314</v>
      </c>
      <c r="B86" s="266">
        <v>78</v>
      </c>
      <c r="C86" s="440" t="s">
        <v>311</v>
      </c>
      <c r="D86" s="366"/>
      <c r="E86" s="366"/>
      <c r="F86" s="366"/>
      <c r="G86" s="268">
        <v>312</v>
      </c>
      <c r="H86" s="443">
        <v>1328</v>
      </c>
      <c r="I86" s="366"/>
      <c r="J86" s="443">
        <v>89</v>
      </c>
      <c r="K86" s="366"/>
      <c r="L86" s="268">
        <v>866</v>
      </c>
      <c r="M86" s="443">
        <v>53</v>
      </c>
      <c r="N86" s="366"/>
      <c r="O86" s="443">
        <v>919</v>
      </c>
      <c r="P86" s="366"/>
      <c r="Q86" s="443">
        <v>462</v>
      </c>
      <c r="R86" s="366"/>
      <c r="S86" s="268">
        <v>36</v>
      </c>
      <c r="T86" s="268">
        <v>498</v>
      </c>
      <c r="U86" s="268">
        <v>1417</v>
      </c>
      <c r="V86" s="443">
        <v>354</v>
      </c>
      <c r="W86" s="366"/>
      <c r="X86" s="263"/>
      <c r="Y86" s="443">
        <v>1320</v>
      </c>
      <c r="Z86" s="366"/>
      <c r="AA86" s="268">
        <v>734</v>
      </c>
      <c r="AB86" s="263"/>
      <c r="AC86" s="443">
        <v>55</v>
      </c>
      <c r="AD86" s="366"/>
      <c r="AE86" s="268">
        <v>10</v>
      </c>
      <c r="AF86" s="264"/>
      <c r="AG86" s="268">
        <v>0</v>
      </c>
      <c r="AH86" s="268">
        <v>0</v>
      </c>
      <c r="AI86" s="264"/>
      <c r="AJ86" s="268">
        <v>5</v>
      </c>
    </row>
    <row r="87" spans="1:36">
      <c r="A87" s="262" t="str">
        <f t="shared" si="0"/>
        <v>318</v>
      </c>
      <c r="B87" s="266">
        <v>79</v>
      </c>
      <c r="C87" s="440" t="s">
        <v>312</v>
      </c>
      <c r="D87" s="366"/>
      <c r="E87" s="366"/>
      <c r="F87" s="366"/>
      <c r="G87" s="268">
        <v>136</v>
      </c>
      <c r="H87" s="443">
        <v>196</v>
      </c>
      <c r="I87" s="366"/>
      <c r="J87" s="443">
        <v>8</v>
      </c>
      <c r="K87" s="366"/>
      <c r="L87" s="268">
        <v>103</v>
      </c>
      <c r="M87" s="443">
        <v>5</v>
      </c>
      <c r="N87" s="366"/>
      <c r="O87" s="443">
        <v>108</v>
      </c>
      <c r="P87" s="366"/>
      <c r="Q87" s="443">
        <v>93</v>
      </c>
      <c r="R87" s="366"/>
      <c r="S87" s="268">
        <v>3</v>
      </c>
      <c r="T87" s="268">
        <v>96</v>
      </c>
      <c r="U87" s="268">
        <v>204</v>
      </c>
      <c r="V87" s="443">
        <v>50</v>
      </c>
      <c r="W87" s="366"/>
      <c r="X87" s="263"/>
      <c r="Y87" s="443">
        <v>115</v>
      </c>
      <c r="Z87" s="366"/>
      <c r="AA87" s="268">
        <v>122</v>
      </c>
      <c r="AB87" s="263"/>
      <c r="AC87" s="443">
        <v>11</v>
      </c>
      <c r="AD87" s="366"/>
      <c r="AE87" s="268">
        <v>0</v>
      </c>
      <c r="AF87" s="264"/>
      <c r="AG87" s="268">
        <v>0</v>
      </c>
      <c r="AH87" s="268">
        <v>0</v>
      </c>
      <c r="AI87" s="264"/>
      <c r="AJ87" s="268">
        <v>0</v>
      </c>
    </row>
    <row r="88" spans="1:36">
      <c r="A88" s="262" t="str">
        <f t="shared" si="0"/>
        <v>320</v>
      </c>
      <c r="B88" s="266">
        <v>80</v>
      </c>
      <c r="C88" s="440" t="s">
        <v>313</v>
      </c>
      <c r="D88" s="366"/>
      <c r="E88" s="366"/>
      <c r="F88" s="366"/>
      <c r="G88" s="268">
        <v>45</v>
      </c>
      <c r="H88" s="443">
        <v>62</v>
      </c>
      <c r="I88" s="366"/>
      <c r="J88" s="443">
        <v>0</v>
      </c>
      <c r="K88" s="366"/>
      <c r="L88" s="268">
        <v>33</v>
      </c>
      <c r="M88" s="443">
        <v>0</v>
      </c>
      <c r="N88" s="366"/>
      <c r="O88" s="443">
        <v>33</v>
      </c>
      <c r="P88" s="366"/>
      <c r="Q88" s="443">
        <v>29</v>
      </c>
      <c r="R88" s="366"/>
      <c r="S88" s="268">
        <v>0</v>
      </c>
      <c r="T88" s="268">
        <v>29</v>
      </c>
      <c r="U88" s="268">
        <v>62</v>
      </c>
      <c r="V88" s="443">
        <v>38</v>
      </c>
      <c r="W88" s="366"/>
      <c r="X88" s="263"/>
      <c r="Y88" s="443">
        <v>24</v>
      </c>
      <c r="Z88" s="366"/>
      <c r="AA88" s="268">
        <v>9</v>
      </c>
      <c r="AB88" s="263"/>
      <c r="AC88" s="443">
        <v>0</v>
      </c>
      <c r="AD88" s="366"/>
      <c r="AE88" s="268">
        <v>0</v>
      </c>
      <c r="AF88" s="264"/>
      <c r="AG88" s="268">
        <v>0</v>
      </c>
      <c r="AH88" s="268">
        <v>0</v>
      </c>
      <c r="AI88" s="264"/>
      <c r="AJ88" s="268">
        <v>0</v>
      </c>
    </row>
    <row r="89" spans="1:36">
      <c r="A89" s="262" t="str">
        <f t="shared" si="0"/>
        <v>319</v>
      </c>
      <c r="B89" s="266">
        <v>81</v>
      </c>
      <c r="C89" s="440" t="s">
        <v>314</v>
      </c>
      <c r="D89" s="366"/>
      <c r="E89" s="366"/>
      <c r="F89" s="366"/>
      <c r="G89" s="268">
        <v>512</v>
      </c>
      <c r="H89" s="443">
        <v>1015</v>
      </c>
      <c r="I89" s="366"/>
      <c r="J89" s="443">
        <v>66</v>
      </c>
      <c r="K89" s="366"/>
      <c r="L89" s="268">
        <v>647</v>
      </c>
      <c r="M89" s="443">
        <v>44</v>
      </c>
      <c r="N89" s="366"/>
      <c r="O89" s="443">
        <v>691</v>
      </c>
      <c r="P89" s="366"/>
      <c r="Q89" s="443">
        <v>368</v>
      </c>
      <c r="R89" s="366"/>
      <c r="S89" s="268">
        <v>22</v>
      </c>
      <c r="T89" s="268">
        <v>390</v>
      </c>
      <c r="U89" s="268">
        <v>1081</v>
      </c>
      <c r="V89" s="443">
        <v>111</v>
      </c>
      <c r="W89" s="366"/>
      <c r="X89" s="263"/>
      <c r="Y89" s="443">
        <v>1084</v>
      </c>
      <c r="Z89" s="366"/>
      <c r="AA89" s="268">
        <v>792</v>
      </c>
      <c r="AB89" s="263"/>
      <c r="AC89" s="443">
        <v>41</v>
      </c>
      <c r="AD89" s="366"/>
      <c r="AE89" s="268">
        <v>62</v>
      </c>
      <c r="AF89" s="264"/>
      <c r="AG89" s="268">
        <v>0</v>
      </c>
      <c r="AH89" s="268">
        <v>0</v>
      </c>
      <c r="AI89" s="264"/>
      <c r="AJ89" s="268">
        <v>2</v>
      </c>
    </row>
    <row r="90" spans="1:36">
      <c r="A90" s="262" t="str">
        <f t="shared" si="0"/>
        <v>324</v>
      </c>
      <c r="B90" s="266">
        <v>82</v>
      </c>
      <c r="C90" s="440" t="s">
        <v>315</v>
      </c>
      <c r="D90" s="366"/>
      <c r="E90" s="366"/>
      <c r="F90" s="366"/>
      <c r="G90" s="268">
        <v>1248</v>
      </c>
      <c r="H90" s="443">
        <v>908</v>
      </c>
      <c r="I90" s="366"/>
      <c r="J90" s="443">
        <v>0</v>
      </c>
      <c r="K90" s="366"/>
      <c r="L90" s="268">
        <v>82</v>
      </c>
      <c r="M90" s="443">
        <v>0</v>
      </c>
      <c r="N90" s="366"/>
      <c r="O90" s="443">
        <v>82</v>
      </c>
      <c r="P90" s="366"/>
      <c r="Q90" s="443">
        <v>826</v>
      </c>
      <c r="R90" s="366"/>
      <c r="S90" s="268">
        <v>0</v>
      </c>
      <c r="T90" s="268">
        <v>826</v>
      </c>
      <c r="U90" s="268">
        <v>908</v>
      </c>
      <c r="V90" s="443">
        <v>0</v>
      </c>
      <c r="W90" s="366"/>
      <c r="X90" s="263"/>
      <c r="Y90" s="443">
        <v>68</v>
      </c>
      <c r="Z90" s="366"/>
      <c r="AA90" s="268">
        <v>66</v>
      </c>
      <c r="AB90" s="263"/>
      <c r="AC90" s="443">
        <v>1</v>
      </c>
      <c r="AD90" s="366"/>
      <c r="AE90" s="268">
        <v>0</v>
      </c>
      <c r="AF90" s="264"/>
      <c r="AG90" s="268">
        <v>0</v>
      </c>
      <c r="AH90" s="268">
        <v>0</v>
      </c>
      <c r="AI90" s="264"/>
      <c r="AJ90" s="268">
        <v>0</v>
      </c>
    </row>
    <row r="91" spans="1:36">
      <c r="A91" s="262" t="str">
        <f t="shared" si="0"/>
        <v/>
      </c>
      <c r="B91" s="442" t="s">
        <v>316</v>
      </c>
      <c r="C91" s="366"/>
      <c r="D91" s="366"/>
      <c r="E91" s="366"/>
      <c r="F91" s="366"/>
      <c r="G91" s="366"/>
      <c r="H91" s="366"/>
      <c r="I91" s="366"/>
      <c r="J91" s="366"/>
      <c r="K91" s="366"/>
      <c r="L91" s="366"/>
      <c r="M91" s="366"/>
      <c r="N91" s="366"/>
      <c r="O91" s="366"/>
      <c r="P91" s="366"/>
      <c r="Q91" s="366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</row>
    <row r="92" spans="1:36">
      <c r="A92" s="262" t="str">
        <f t="shared" si="0"/>
        <v>401</v>
      </c>
      <c r="B92" s="266">
        <v>83</v>
      </c>
      <c r="C92" s="440" t="s">
        <v>317</v>
      </c>
      <c r="D92" s="366"/>
      <c r="E92" s="366"/>
      <c r="F92" s="366"/>
      <c r="G92" s="268">
        <v>212</v>
      </c>
      <c r="H92" s="443">
        <v>454</v>
      </c>
      <c r="I92" s="366"/>
      <c r="J92" s="443">
        <v>30</v>
      </c>
      <c r="K92" s="366"/>
      <c r="L92" s="268">
        <v>212</v>
      </c>
      <c r="M92" s="443">
        <v>15</v>
      </c>
      <c r="N92" s="366"/>
      <c r="O92" s="443">
        <v>227</v>
      </c>
      <c r="P92" s="366"/>
      <c r="Q92" s="443">
        <v>242</v>
      </c>
      <c r="R92" s="366"/>
      <c r="S92" s="268">
        <v>15</v>
      </c>
      <c r="T92" s="268">
        <v>257</v>
      </c>
      <c r="U92" s="268">
        <v>484</v>
      </c>
      <c r="V92" s="443">
        <v>128</v>
      </c>
      <c r="W92" s="366"/>
      <c r="X92" s="263"/>
      <c r="Y92" s="443">
        <v>79</v>
      </c>
      <c r="Z92" s="366"/>
      <c r="AA92" s="268">
        <v>152</v>
      </c>
      <c r="AB92" s="263"/>
      <c r="AC92" s="443">
        <v>14</v>
      </c>
      <c r="AD92" s="366"/>
      <c r="AE92" s="268">
        <v>0</v>
      </c>
      <c r="AF92" s="263"/>
      <c r="AG92" s="268">
        <v>0</v>
      </c>
      <c r="AH92" s="268">
        <v>0</v>
      </c>
      <c r="AI92" s="263"/>
      <c r="AJ92" s="268">
        <v>0</v>
      </c>
    </row>
    <row r="93" spans="1:36">
      <c r="A93" s="262" t="str">
        <f t="shared" si="0"/>
        <v>405</v>
      </c>
      <c r="B93" s="266">
        <v>84</v>
      </c>
      <c r="C93" s="440" t="s">
        <v>318</v>
      </c>
      <c r="D93" s="366"/>
      <c r="E93" s="366"/>
      <c r="F93" s="366"/>
      <c r="G93" s="268">
        <v>70</v>
      </c>
      <c r="H93" s="443">
        <v>204</v>
      </c>
      <c r="I93" s="366"/>
      <c r="J93" s="443">
        <v>0</v>
      </c>
      <c r="K93" s="366"/>
      <c r="L93" s="268">
        <v>107</v>
      </c>
      <c r="M93" s="443">
        <v>0</v>
      </c>
      <c r="N93" s="366"/>
      <c r="O93" s="443">
        <v>107</v>
      </c>
      <c r="P93" s="366"/>
      <c r="Q93" s="443">
        <v>97</v>
      </c>
      <c r="R93" s="366"/>
      <c r="S93" s="268">
        <v>0</v>
      </c>
      <c r="T93" s="268">
        <v>97</v>
      </c>
      <c r="U93" s="268">
        <v>204</v>
      </c>
      <c r="V93" s="443">
        <v>191</v>
      </c>
      <c r="W93" s="366"/>
      <c r="X93" s="263"/>
      <c r="Y93" s="443">
        <v>317</v>
      </c>
      <c r="Z93" s="366"/>
      <c r="AA93" s="268">
        <v>184</v>
      </c>
      <c r="AB93" s="263"/>
      <c r="AC93" s="443">
        <v>48</v>
      </c>
      <c r="AD93" s="366"/>
      <c r="AE93" s="268">
        <v>0</v>
      </c>
      <c r="AF93" s="264"/>
      <c r="AG93" s="268">
        <v>0</v>
      </c>
      <c r="AH93" s="268">
        <v>0</v>
      </c>
      <c r="AI93" s="264"/>
      <c r="AJ93" s="268">
        <v>0</v>
      </c>
    </row>
    <row r="94" spans="1:36">
      <c r="A94" s="262" t="str">
        <f t="shared" si="0"/>
        <v>408</v>
      </c>
      <c r="B94" s="266">
        <v>85</v>
      </c>
      <c r="C94" s="440" t="s">
        <v>319</v>
      </c>
      <c r="D94" s="366"/>
      <c r="E94" s="366"/>
      <c r="F94" s="366"/>
      <c r="G94" s="268">
        <v>198</v>
      </c>
      <c r="H94" s="443">
        <v>377</v>
      </c>
      <c r="I94" s="366"/>
      <c r="J94" s="443">
        <v>13</v>
      </c>
      <c r="K94" s="366"/>
      <c r="L94" s="268">
        <v>143</v>
      </c>
      <c r="M94" s="443">
        <v>5</v>
      </c>
      <c r="N94" s="366"/>
      <c r="O94" s="443">
        <v>148</v>
      </c>
      <c r="P94" s="366"/>
      <c r="Q94" s="443">
        <v>234</v>
      </c>
      <c r="R94" s="366"/>
      <c r="S94" s="268">
        <v>8</v>
      </c>
      <c r="T94" s="268">
        <v>242</v>
      </c>
      <c r="U94" s="268">
        <v>390</v>
      </c>
      <c r="V94" s="443">
        <v>97</v>
      </c>
      <c r="W94" s="366"/>
      <c r="X94" s="263"/>
      <c r="Y94" s="443">
        <v>99</v>
      </c>
      <c r="Z94" s="366"/>
      <c r="AA94" s="268">
        <v>152</v>
      </c>
      <c r="AB94" s="263"/>
      <c r="AC94" s="443">
        <v>5</v>
      </c>
      <c r="AD94" s="366"/>
      <c r="AE94" s="268">
        <v>0</v>
      </c>
      <c r="AF94" s="264"/>
      <c r="AG94" s="268">
        <v>0</v>
      </c>
      <c r="AH94" s="268">
        <v>0</v>
      </c>
      <c r="AI94" s="264"/>
      <c r="AJ94" s="268">
        <v>0</v>
      </c>
    </row>
    <row r="95" spans="1:36">
      <c r="A95" s="262" t="str">
        <f t="shared" si="0"/>
        <v>407</v>
      </c>
      <c r="B95" s="266">
        <v>86</v>
      </c>
      <c r="C95" s="440" t="s">
        <v>320</v>
      </c>
      <c r="D95" s="366"/>
      <c r="E95" s="366"/>
      <c r="F95" s="366"/>
      <c r="G95" s="268">
        <v>280</v>
      </c>
      <c r="H95" s="443">
        <v>275</v>
      </c>
      <c r="I95" s="366"/>
      <c r="J95" s="443">
        <v>0</v>
      </c>
      <c r="K95" s="366"/>
      <c r="L95" s="268">
        <v>43</v>
      </c>
      <c r="M95" s="443">
        <v>0</v>
      </c>
      <c r="N95" s="366"/>
      <c r="O95" s="443">
        <v>43</v>
      </c>
      <c r="P95" s="366"/>
      <c r="Q95" s="443">
        <v>232</v>
      </c>
      <c r="R95" s="366"/>
      <c r="S95" s="268">
        <v>0</v>
      </c>
      <c r="T95" s="268">
        <v>232</v>
      </c>
      <c r="U95" s="268">
        <v>275</v>
      </c>
      <c r="V95" s="443">
        <v>0</v>
      </c>
      <c r="W95" s="366"/>
      <c r="X95" s="263"/>
      <c r="Y95" s="443">
        <v>14</v>
      </c>
      <c r="Z95" s="366"/>
      <c r="AA95" s="268">
        <v>49</v>
      </c>
      <c r="AB95" s="263"/>
      <c r="AC95" s="443">
        <v>38</v>
      </c>
      <c r="AD95" s="366"/>
      <c r="AE95" s="268">
        <v>7</v>
      </c>
      <c r="AF95" s="264"/>
      <c r="AG95" s="268">
        <v>0</v>
      </c>
      <c r="AH95" s="268">
        <v>0</v>
      </c>
      <c r="AI95" s="264"/>
      <c r="AJ95" s="268">
        <v>0</v>
      </c>
    </row>
    <row r="96" spans="1:36">
      <c r="A96" s="262" t="str">
        <f t="shared" si="0"/>
        <v>411</v>
      </c>
      <c r="B96" s="266">
        <v>87</v>
      </c>
      <c r="C96" s="440" t="s">
        <v>321</v>
      </c>
      <c r="D96" s="366"/>
      <c r="E96" s="366"/>
      <c r="F96" s="366"/>
      <c r="G96" s="268">
        <v>200</v>
      </c>
      <c r="H96" s="443">
        <v>536</v>
      </c>
      <c r="I96" s="366"/>
      <c r="J96" s="443">
        <v>0</v>
      </c>
      <c r="K96" s="366"/>
      <c r="L96" s="268">
        <v>343</v>
      </c>
      <c r="M96" s="443">
        <v>0</v>
      </c>
      <c r="N96" s="366"/>
      <c r="O96" s="443">
        <v>343</v>
      </c>
      <c r="P96" s="366"/>
      <c r="Q96" s="443">
        <v>193</v>
      </c>
      <c r="R96" s="366"/>
      <c r="S96" s="268">
        <v>0</v>
      </c>
      <c r="T96" s="268">
        <v>193</v>
      </c>
      <c r="U96" s="268">
        <v>536</v>
      </c>
      <c r="V96" s="443">
        <v>168</v>
      </c>
      <c r="W96" s="366"/>
      <c r="X96" s="263"/>
      <c r="Y96" s="443">
        <v>238</v>
      </c>
      <c r="Z96" s="366"/>
      <c r="AA96" s="268">
        <v>378</v>
      </c>
      <c r="AB96" s="263"/>
      <c r="AC96" s="443">
        <v>2</v>
      </c>
      <c r="AD96" s="366"/>
      <c r="AE96" s="268">
        <v>16</v>
      </c>
      <c r="AF96" s="264"/>
      <c r="AG96" s="268">
        <v>0</v>
      </c>
      <c r="AH96" s="268">
        <v>0</v>
      </c>
      <c r="AI96" s="264"/>
      <c r="AJ96" s="268">
        <v>0</v>
      </c>
    </row>
    <row r="97" spans="1:36">
      <c r="A97" s="262" t="str">
        <f t="shared" si="0"/>
        <v>413</v>
      </c>
      <c r="B97" s="266">
        <v>88</v>
      </c>
      <c r="C97" s="440" t="s">
        <v>322</v>
      </c>
      <c r="D97" s="366"/>
      <c r="E97" s="366"/>
      <c r="F97" s="366"/>
      <c r="G97" s="268">
        <v>60</v>
      </c>
      <c r="H97" s="443">
        <v>92</v>
      </c>
      <c r="I97" s="366"/>
      <c r="J97" s="443">
        <v>0</v>
      </c>
      <c r="K97" s="366"/>
      <c r="L97" s="268">
        <v>33</v>
      </c>
      <c r="M97" s="443">
        <v>0</v>
      </c>
      <c r="N97" s="366"/>
      <c r="O97" s="443">
        <v>33</v>
      </c>
      <c r="P97" s="366"/>
      <c r="Q97" s="443">
        <v>59</v>
      </c>
      <c r="R97" s="366"/>
      <c r="S97" s="268">
        <v>0</v>
      </c>
      <c r="T97" s="268">
        <v>59</v>
      </c>
      <c r="U97" s="268">
        <v>92</v>
      </c>
      <c r="V97" s="443">
        <v>53</v>
      </c>
      <c r="W97" s="366"/>
      <c r="X97" s="263"/>
      <c r="Y97" s="443">
        <v>3</v>
      </c>
      <c r="Z97" s="366"/>
      <c r="AA97" s="268">
        <v>33</v>
      </c>
      <c r="AB97" s="263"/>
      <c r="AC97" s="443">
        <v>0</v>
      </c>
      <c r="AD97" s="366"/>
      <c r="AE97" s="268">
        <v>2</v>
      </c>
      <c r="AF97" s="264"/>
      <c r="AG97" s="268">
        <v>0</v>
      </c>
      <c r="AH97" s="268">
        <v>0</v>
      </c>
      <c r="AI97" s="264"/>
      <c r="AJ97" s="268">
        <v>0</v>
      </c>
    </row>
    <row r="98" spans="1:36">
      <c r="A98" s="262" t="str">
        <f t="shared" si="0"/>
        <v>417</v>
      </c>
      <c r="B98" s="266">
        <v>89</v>
      </c>
      <c r="C98" s="440" t="s">
        <v>323</v>
      </c>
      <c r="D98" s="366"/>
      <c r="E98" s="366"/>
      <c r="F98" s="366"/>
      <c r="G98" s="268">
        <v>56</v>
      </c>
      <c r="H98" s="443">
        <v>50</v>
      </c>
      <c r="I98" s="366"/>
      <c r="J98" s="443">
        <v>0</v>
      </c>
      <c r="K98" s="366"/>
      <c r="L98" s="268">
        <v>16</v>
      </c>
      <c r="M98" s="443">
        <v>0</v>
      </c>
      <c r="N98" s="366"/>
      <c r="O98" s="443">
        <v>16</v>
      </c>
      <c r="P98" s="366"/>
      <c r="Q98" s="443">
        <v>34</v>
      </c>
      <c r="R98" s="366"/>
      <c r="S98" s="268">
        <v>0</v>
      </c>
      <c r="T98" s="268">
        <v>34</v>
      </c>
      <c r="U98" s="268">
        <v>50</v>
      </c>
      <c r="V98" s="443">
        <v>0</v>
      </c>
      <c r="W98" s="366"/>
      <c r="X98" s="263"/>
      <c r="Y98" s="443">
        <v>6</v>
      </c>
      <c r="Z98" s="366"/>
      <c r="AA98" s="268">
        <v>36</v>
      </c>
      <c r="AB98" s="263"/>
      <c r="AC98" s="443">
        <v>3</v>
      </c>
      <c r="AD98" s="366"/>
      <c r="AE98" s="268">
        <v>1</v>
      </c>
      <c r="AF98" s="264"/>
      <c r="AG98" s="268">
        <v>0</v>
      </c>
      <c r="AH98" s="268">
        <v>0</v>
      </c>
      <c r="AI98" s="264"/>
      <c r="AJ98" s="268">
        <v>0</v>
      </c>
    </row>
    <row r="99" spans="1:36">
      <c r="A99" s="262" t="str">
        <f t="shared" si="0"/>
        <v>416</v>
      </c>
      <c r="B99" s="266">
        <v>90</v>
      </c>
      <c r="C99" s="440" t="s">
        <v>324</v>
      </c>
      <c r="D99" s="366"/>
      <c r="E99" s="366"/>
      <c r="F99" s="366"/>
      <c r="G99" s="268">
        <v>318</v>
      </c>
      <c r="H99" s="443">
        <v>497</v>
      </c>
      <c r="I99" s="366"/>
      <c r="J99" s="443">
        <v>0</v>
      </c>
      <c r="K99" s="366"/>
      <c r="L99" s="268">
        <v>154</v>
      </c>
      <c r="M99" s="443">
        <v>0</v>
      </c>
      <c r="N99" s="366"/>
      <c r="O99" s="443">
        <v>154</v>
      </c>
      <c r="P99" s="366"/>
      <c r="Q99" s="443">
        <v>343</v>
      </c>
      <c r="R99" s="366"/>
      <c r="S99" s="268">
        <v>0</v>
      </c>
      <c r="T99" s="268">
        <v>343</v>
      </c>
      <c r="U99" s="268">
        <v>497</v>
      </c>
      <c r="V99" s="443">
        <v>56</v>
      </c>
      <c r="W99" s="366"/>
      <c r="X99" s="263"/>
      <c r="Y99" s="443">
        <v>13</v>
      </c>
      <c r="Z99" s="366"/>
      <c r="AA99" s="268">
        <v>47</v>
      </c>
      <c r="AB99" s="263"/>
      <c r="AC99" s="443">
        <v>2</v>
      </c>
      <c r="AD99" s="366"/>
      <c r="AE99" s="268">
        <v>0</v>
      </c>
      <c r="AF99" s="264"/>
      <c r="AG99" s="268">
        <v>0</v>
      </c>
      <c r="AH99" s="268">
        <v>0</v>
      </c>
      <c r="AI99" s="264"/>
      <c r="AJ99" s="268">
        <v>0</v>
      </c>
    </row>
    <row r="100" spans="1:36">
      <c r="A100" s="262" t="str">
        <f t="shared" si="0"/>
        <v>418</v>
      </c>
      <c r="B100" s="266">
        <v>91</v>
      </c>
      <c r="C100" s="440" t="s">
        <v>325</v>
      </c>
      <c r="D100" s="366"/>
      <c r="E100" s="366"/>
      <c r="F100" s="366"/>
      <c r="G100" s="268">
        <v>160</v>
      </c>
      <c r="H100" s="443">
        <v>273</v>
      </c>
      <c r="I100" s="366"/>
      <c r="J100" s="443">
        <v>0</v>
      </c>
      <c r="K100" s="366"/>
      <c r="L100" s="268">
        <v>150</v>
      </c>
      <c r="M100" s="443">
        <v>0</v>
      </c>
      <c r="N100" s="366"/>
      <c r="O100" s="443">
        <v>150</v>
      </c>
      <c r="P100" s="366"/>
      <c r="Q100" s="443">
        <v>123</v>
      </c>
      <c r="R100" s="366"/>
      <c r="S100" s="268">
        <v>0</v>
      </c>
      <c r="T100" s="268">
        <v>123</v>
      </c>
      <c r="U100" s="268">
        <v>273</v>
      </c>
      <c r="V100" s="443">
        <v>71</v>
      </c>
      <c r="W100" s="366"/>
      <c r="X100" s="263"/>
      <c r="Y100" s="443">
        <v>77</v>
      </c>
      <c r="Z100" s="366"/>
      <c r="AA100" s="268">
        <v>112</v>
      </c>
      <c r="AB100" s="263"/>
      <c r="AC100" s="443">
        <v>5</v>
      </c>
      <c r="AD100" s="366"/>
      <c r="AE100" s="268">
        <v>0</v>
      </c>
      <c r="AF100" s="264"/>
      <c r="AG100" s="268">
        <v>0</v>
      </c>
      <c r="AH100" s="268">
        <v>0</v>
      </c>
      <c r="AI100" s="264"/>
      <c r="AJ100" s="268">
        <v>0</v>
      </c>
    </row>
    <row r="101" spans="1:36">
      <c r="A101" s="262" t="str">
        <f t="shared" si="0"/>
        <v>410</v>
      </c>
      <c r="B101" s="266">
        <v>92</v>
      </c>
      <c r="C101" s="440" t="s">
        <v>326</v>
      </c>
      <c r="D101" s="366"/>
      <c r="E101" s="366"/>
      <c r="F101" s="366"/>
      <c r="G101" s="268">
        <v>1520</v>
      </c>
      <c r="H101" s="443">
        <v>2763</v>
      </c>
      <c r="I101" s="366"/>
      <c r="J101" s="443">
        <v>0</v>
      </c>
      <c r="K101" s="366"/>
      <c r="L101" s="268">
        <v>1404</v>
      </c>
      <c r="M101" s="443">
        <v>0</v>
      </c>
      <c r="N101" s="366"/>
      <c r="O101" s="443">
        <v>1404</v>
      </c>
      <c r="P101" s="366"/>
      <c r="Q101" s="443">
        <v>1359</v>
      </c>
      <c r="R101" s="366"/>
      <c r="S101" s="268">
        <v>0</v>
      </c>
      <c r="T101" s="268">
        <v>1359</v>
      </c>
      <c r="U101" s="268">
        <v>2763</v>
      </c>
      <c r="V101" s="443">
        <v>82</v>
      </c>
      <c r="W101" s="366"/>
      <c r="X101" s="263"/>
      <c r="Y101" s="443">
        <v>775</v>
      </c>
      <c r="Z101" s="366"/>
      <c r="AA101" s="268">
        <v>945</v>
      </c>
      <c r="AB101" s="263"/>
      <c r="AC101" s="443">
        <v>2</v>
      </c>
      <c r="AD101" s="366"/>
      <c r="AE101" s="268">
        <v>90</v>
      </c>
      <c r="AF101" s="264"/>
      <c r="AG101" s="268">
        <v>0</v>
      </c>
      <c r="AH101" s="268">
        <v>0</v>
      </c>
      <c r="AI101" s="264"/>
      <c r="AJ101" s="268">
        <v>2</v>
      </c>
    </row>
    <row r="102" spans="1:36">
      <c r="A102" s="262" t="str">
        <f t="shared" si="0"/>
        <v>415</v>
      </c>
      <c r="B102" s="266">
        <v>93</v>
      </c>
      <c r="C102" s="440" t="s">
        <v>327</v>
      </c>
      <c r="D102" s="366"/>
      <c r="E102" s="366"/>
      <c r="F102" s="366"/>
      <c r="G102" s="268">
        <v>262</v>
      </c>
      <c r="H102" s="443">
        <v>243</v>
      </c>
      <c r="I102" s="366"/>
      <c r="J102" s="443">
        <v>0</v>
      </c>
      <c r="K102" s="366"/>
      <c r="L102" s="268">
        <v>4</v>
      </c>
      <c r="M102" s="443">
        <v>0</v>
      </c>
      <c r="N102" s="366"/>
      <c r="O102" s="443">
        <v>4</v>
      </c>
      <c r="P102" s="366"/>
      <c r="Q102" s="443">
        <v>239</v>
      </c>
      <c r="R102" s="366"/>
      <c r="S102" s="268">
        <v>0</v>
      </c>
      <c r="T102" s="268">
        <v>239</v>
      </c>
      <c r="U102" s="268">
        <v>243</v>
      </c>
      <c r="V102" s="443">
        <v>0</v>
      </c>
      <c r="W102" s="366"/>
      <c r="X102" s="263"/>
      <c r="Y102" s="443">
        <v>26</v>
      </c>
      <c r="Z102" s="366"/>
      <c r="AA102" s="268">
        <v>102</v>
      </c>
      <c r="AB102" s="263"/>
      <c r="AC102" s="443">
        <v>2</v>
      </c>
      <c r="AD102" s="366"/>
      <c r="AE102" s="268">
        <v>0</v>
      </c>
      <c r="AF102" s="264"/>
      <c r="AG102" s="268">
        <v>0</v>
      </c>
      <c r="AH102" s="268">
        <v>0</v>
      </c>
      <c r="AI102" s="264"/>
      <c r="AJ102" s="268">
        <v>0</v>
      </c>
    </row>
    <row r="103" spans="1:36">
      <c r="A103" s="262" t="str">
        <f t="shared" si="0"/>
        <v>421</v>
      </c>
      <c r="B103" s="266">
        <v>94</v>
      </c>
      <c r="C103" s="440" t="s">
        <v>328</v>
      </c>
      <c r="D103" s="366"/>
      <c r="E103" s="366"/>
      <c r="F103" s="366"/>
      <c r="G103" s="268">
        <v>1622</v>
      </c>
      <c r="H103" s="443">
        <v>1802</v>
      </c>
      <c r="I103" s="366"/>
      <c r="J103" s="443">
        <v>0</v>
      </c>
      <c r="K103" s="366"/>
      <c r="L103" s="268">
        <v>193</v>
      </c>
      <c r="M103" s="443">
        <v>0</v>
      </c>
      <c r="N103" s="366"/>
      <c r="O103" s="443">
        <v>193</v>
      </c>
      <c r="P103" s="366"/>
      <c r="Q103" s="443">
        <v>1609</v>
      </c>
      <c r="R103" s="366"/>
      <c r="S103" s="268">
        <v>0</v>
      </c>
      <c r="T103" s="268">
        <v>1609</v>
      </c>
      <c r="U103" s="268">
        <v>1802</v>
      </c>
      <c r="V103" s="443">
        <v>11</v>
      </c>
      <c r="W103" s="366"/>
      <c r="X103" s="263"/>
      <c r="Y103" s="443">
        <v>3</v>
      </c>
      <c r="Z103" s="366"/>
      <c r="AA103" s="268">
        <v>90</v>
      </c>
      <c r="AB103" s="263"/>
      <c r="AC103" s="443">
        <v>0</v>
      </c>
      <c r="AD103" s="366"/>
      <c r="AE103" s="268">
        <v>0</v>
      </c>
      <c r="AF103" s="264"/>
      <c r="AG103" s="268">
        <v>0</v>
      </c>
      <c r="AH103" s="268">
        <v>0</v>
      </c>
      <c r="AI103" s="264"/>
      <c r="AJ103" s="268">
        <v>1</v>
      </c>
    </row>
    <row r="104" spans="1:36">
      <c r="A104" s="262" t="str">
        <f t="shared" si="0"/>
        <v>420</v>
      </c>
      <c r="B104" s="266">
        <v>95</v>
      </c>
      <c r="C104" s="440" t="s">
        <v>329</v>
      </c>
      <c r="D104" s="366"/>
      <c r="E104" s="366"/>
      <c r="F104" s="366"/>
      <c r="G104" s="268">
        <v>247</v>
      </c>
      <c r="H104" s="443">
        <v>0</v>
      </c>
      <c r="I104" s="366"/>
      <c r="J104" s="443">
        <v>381</v>
      </c>
      <c r="K104" s="366"/>
      <c r="L104" s="268">
        <v>0</v>
      </c>
      <c r="M104" s="443">
        <v>178</v>
      </c>
      <c r="N104" s="366"/>
      <c r="O104" s="443">
        <v>178</v>
      </c>
      <c r="P104" s="366"/>
      <c r="Q104" s="443">
        <v>0</v>
      </c>
      <c r="R104" s="366"/>
      <c r="S104" s="268">
        <v>203</v>
      </c>
      <c r="T104" s="268">
        <v>203</v>
      </c>
      <c r="U104" s="268">
        <v>381</v>
      </c>
      <c r="V104" s="443">
        <v>54</v>
      </c>
      <c r="W104" s="366"/>
      <c r="X104" s="263"/>
      <c r="Y104" s="443">
        <v>163</v>
      </c>
      <c r="Z104" s="366"/>
      <c r="AA104" s="268">
        <v>169</v>
      </c>
      <c r="AB104" s="263"/>
      <c r="AC104" s="443">
        <v>11</v>
      </c>
      <c r="AD104" s="366"/>
      <c r="AE104" s="268">
        <v>0</v>
      </c>
      <c r="AF104" s="264"/>
      <c r="AG104" s="268">
        <v>0</v>
      </c>
      <c r="AH104" s="268">
        <v>0</v>
      </c>
      <c r="AI104" s="264"/>
      <c r="AJ104" s="268">
        <v>1</v>
      </c>
    </row>
    <row r="105" spans="1:36">
      <c r="A105" s="262" t="str">
        <f t="shared" si="0"/>
        <v>422</v>
      </c>
      <c r="B105" s="266">
        <v>96</v>
      </c>
      <c r="C105" s="440" t="s">
        <v>330</v>
      </c>
      <c r="D105" s="366"/>
      <c r="E105" s="366"/>
      <c r="F105" s="366"/>
      <c r="G105" s="268">
        <v>892</v>
      </c>
      <c r="H105" s="443">
        <v>1066</v>
      </c>
      <c r="I105" s="366"/>
      <c r="J105" s="443">
        <v>0</v>
      </c>
      <c r="K105" s="366"/>
      <c r="L105" s="268">
        <v>1066</v>
      </c>
      <c r="M105" s="443">
        <v>0</v>
      </c>
      <c r="N105" s="366"/>
      <c r="O105" s="443">
        <v>1066</v>
      </c>
      <c r="P105" s="366"/>
      <c r="Q105" s="443">
        <v>0</v>
      </c>
      <c r="R105" s="366"/>
      <c r="S105" s="268">
        <v>0</v>
      </c>
      <c r="T105" s="268">
        <v>0</v>
      </c>
      <c r="U105" s="268">
        <v>1066</v>
      </c>
      <c r="V105" s="443">
        <v>20</v>
      </c>
      <c r="W105" s="366"/>
      <c r="X105" s="263"/>
      <c r="Y105" s="443">
        <v>523</v>
      </c>
      <c r="Z105" s="366"/>
      <c r="AA105" s="268">
        <v>150</v>
      </c>
      <c r="AB105" s="263"/>
      <c r="AC105" s="443">
        <v>17</v>
      </c>
      <c r="AD105" s="366"/>
      <c r="AE105" s="268">
        <v>0</v>
      </c>
      <c r="AF105" s="264"/>
      <c r="AG105" s="268">
        <v>0</v>
      </c>
      <c r="AH105" s="268">
        <v>0</v>
      </c>
      <c r="AI105" s="264"/>
      <c r="AJ105" s="268">
        <v>0</v>
      </c>
    </row>
    <row r="106" spans="1:36">
      <c r="A106" s="262" t="str">
        <f t="shared" si="0"/>
        <v>422</v>
      </c>
      <c r="B106" s="266">
        <v>97</v>
      </c>
      <c r="C106" s="440" t="s">
        <v>331</v>
      </c>
      <c r="D106" s="366"/>
      <c r="E106" s="366"/>
      <c r="F106" s="366"/>
      <c r="G106" s="268">
        <v>1383</v>
      </c>
      <c r="H106" s="443">
        <v>2193</v>
      </c>
      <c r="I106" s="366"/>
      <c r="J106" s="443">
        <v>0</v>
      </c>
      <c r="K106" s="366"/>
      <c r="L106" s="268">
        <v>0</v>
      </c>
      <c r="M106" s="443">
        <v>0</v>
      </c>
      <c r="N106" s="366"/>
      <c r="O106" s="443">
        <v>0</v>
      </c>
      <c r="P106" s="366"/>
      <c r="Q106" s="443">
        <v>2193</v>
      </c>
      <c r="R106" s="366"/>
      <c r="S106" s="268">
        <v>0</v>
      </c>
      <c r="T106" s="268">
        <v>2193</v>
      </c>
      <c r="U106" s="268">
        <v>2193</v>
      </c>
      <c r="V106" s="443">
        <v>59</v>
      </c>
      <c r="W106" s="366"/>
      <c r="X106" s="263"/>
      <c r="Y106" s="443">
        <v>16</v>
      </c>
      <c r="Z106" s="366"/>
      <c r="AA106" s="268">
        <v>545</v>
      </c>
      <c r="AB106" s="263"/>
      <c r="AC106" s="443">
        <v>105</v>
      </c>
      <c r="AD106" s="366"/>
      <c r="AE106" s="268">
        <v>0</v>
      </c>
      <c r="AF106" s="264"/>
      <c r="AG106" s="268">
        <v>0</v>
      </c>
      <c r="AH106" s="268">
        <v>0</v>
      </c>
      <c r="AI106" s="264"/>
      <c r="AJ106" s="268">
        <v>3</v>
      </c>
    </row>
    <row r="107" spans="1:36">
      <c r="A107" s="262" t="str">
        <f t="shared" si="0"/>
        <v>422</v>
      </c>
      <c r="B107" s="266">
        <v>98</v>
      </c>
      <c r="C107" s="440" t="s">
        <v>332</v>
      </c>
      <c r="D107" s="366"/>
      <c r="E107" s="366"/>
      <c r="F107" s="366"/>
      <c r="G107" s="268">
        <v>376</v>
      </c>
      <c r="H107" s="443">
        <v>0</v>
      </c>
      <c r="I107" s="366"/>
      <c r="J107" s="443">
        <v>242</v>
      </c>
      <c r="K107" s="366"/>
      <c r="L107" s="268">
        <v>0</v>
      </c>
      <c r="M107" s="443">
        <v>60</v>
      </c>
      <c r="N107" s="366"/>
      <c r="O107" s="443">
        <v>60</v>
      </c>
      <c r="P107" s="366"/>
      <c r="Q107" s="443">
        <v>0</v>
      </c>
      <c r="R107" s="366"/>
      <c r="S107" s="268">
        <v>182</v>
      </c>
      <c r="T107" s="268">
        <v>182</v>
      </c>
      <c r="U107" s="268">
        <v>242</v>
      </c>
      <c r="V107" s="443">
        <v>0</v>
      </c>
      <c r="W107" s="366"/>
      <c r="X107" s="263"/>
      <c r="Y107" s="443">
        <v>108</v>
      </c>
      <c r="Z107" s="366"/>
      <c r="AA107" s="268">
        <v>120</v>
      </c>
      <c r="AB107" s="263"/>
      <c r="AC107" s="443">
        <v>7</v>
      </c>
      <c r="AD107" s="366"/>
      <c r="AE107" s="268">
        <v>1</v>
      </c>
      <c r="AF107" s="264"/>
      <c r="AG107" s="268">
        <v>0</v>
      </c>
      <c r="AH107" s="268">
        <v>0</v>
      </c>
      <c r="AI107" s="264"/>
      <c r="AJ107" s="268">
        <v>0</v>
      </c>
    </row>
    <row r="108" spans="1:36">
      <c r="A108" s="262" t="str">
        <f t="shared" si="0"/>
        <v/>
      </c>
      <c r="B108" s="442" t="s">
        <v>333</v>
      </c>
      <c r="C108" s="366"/>
      <c r="D108" s="366"/>
      <c r="E108" s="366"/>
      <c r="F108" s="366"/>
      <c r="G108" s="366"/>
      <c r="H108" s="366"/>
      <c r="I108" s="366"/>
      <c r="J108" s="366"/>
      <c r="K108" s="366"/>
      <c r="L108" s="366"/>
      <c r="M108" s="366"/>
      <c r="N108" s="366"/>
      <c r="O108" s="366"/>
      <c r="P108" s="366"/>
      <c r="Q108" s="366"/>
      <c r="R108" s="366"/>
      <c r="S108" s="366"/>
      <c r="T108" s="366"/>
      <c r="U108" s="366"/>
      <c r="V108" s="366"/>
      <c r="W108" s="366"/>
      <c r="X108" s="366"/>
      <c r="Y108" s="366"/>
      <c r="Z108" s="366"/>
      <c r="AA108" s="366"/>
      <c r="AB108" s="366"/>
      <c r="AC108" s="366"/>
      <c r="AD108" s="366"/>
      <c r="AE108" s="366"/>
      <c r="AF108" s="366"/>
      <c r="AG108" s="366"/>
      <c r="AH108" s="366"/>
      <c r="AI108" s="366"/>
      <c r="AJ108" s="366"/>
    </row>
    <row r="109" spans="1:36">
      <c r="A109" s="262" t="str">
        <f t="shared" si="0"/>
        <v>505</v>
      </c>
      <c r="B109" s="266">
        <v>99</v>
      </c>
      <c r="C109" s="440" t="s">
        <v>334</v>
      </c>
      <c r="D109" s="366"/>
      <c r="E109" s="366"/>
      <c r="F109" s="366"/>
      <c r="G109" s="268">
        <v>168</v>
      </c>
      <c r="H109" s="443">
        <v>629</v>
      </c>
      <c r="I109" s="366"/>
      <c r="J109" s="443">
        <v>37</v>
      </c>
      <c r="K109" s="366"/>
      <c r="L109" s="268">
        <v>218</v>
      </c>
      <c r="M109" s="443">
        <v>25</v>
      </c>
      <c r="N109" s="366"/>
      <c r="O109" s="443">
        <v>243</v>
      </c>
      <c r="P109" s="366"/>
      <c r="Q109" s="443">
        <v>411</v>
      </c>
      <c r="R109" s="366"/>
      <c r="S109" s="268">
        <v>12</v>
      </c>
      <c r="T109" s="268">
        <v>423</v>
      </c>
      <c r="U109" s="268">
        <v>666</v>
      </c>
      <c r="V109" s="443">
        <v>296</v>
      </c>
      <c r="W109" s="366"/>
      <c r="X109" s="263"/>
      <c r="Y109" s="443">
        <v>17</v>
      </c>
      <c r="Z109" s="366"/>
      <c r="AA109" s="268">
        <v>91</v>
      </c>
      <c r="AB109" s="263"/>
      <c r="AC109" s="443">
        <v>0</v>
      </c>
      <c r="AD109" s="366"/>
      <c r="AE109" s="268">
        <v>4</v>
      </c>
      <c r="AF109" s="263"/>
      <c r="AG109" s="268">
        <v>0</v>
      </c>
      <c r="AH109" s="268">
        <v>0</v>
      </c>
      <c r="AI109" s="263"/>
      <c r="AJ109" s="268">
        <v>0</v>
      </c>
    </row>
    <row r="110" spans="1:36">
      <c r="A110" s="262" t="str">
        <f t="shared" si="0"/>
        <v>506</v>
      </c>
      <c r="B110" s="266">
        <v>100</v>
      </c>
      <c r="C110" s="440" t="s">
        <v>335</v>
      </c>
      <c r="D110" s="366"/>
      <c r="E110" s="366"/>
      <c r="F110" s="366"/>
      <c r="G110" s="268">
        <v>50</v>
      </c>
      <c r="H110" s="443">
        <v>87</v>
      </c>
      <c r="I110" s="366"/>
      <c r="J110" s="443">
        <v>0</v>
      </c>
      <c r="K110" s="366"/>
      <c r="L110" s="268">
        <v>84</v>
      </c>
      <c r="M110" s="443">
        <v>0</v>
      </c>
      <c r="N110" s="366"/>
      <c r="O110" s="443">
        <v>84</v>
      </c>
      <c r="P110" s="366"/>
      <c r="Q110" s="443">
        <v>3</v>
      </c>
      <c r="R110" s="366"/>
      <c r="S110" s="268">
        <v>0</v>
      </c>
      <c r="T110" s="268">
        <v>3</v>
      </c>
      <c r="U110" s="268">
        <v>87</v>
      </c>
      <c r="V110" s="443">
        <v>74</v>
      </c>
      <c r="W110" s="366"/>
      <c r="X110" s="263"/>
      <c r="Y110" s="443">
        <v>51</v>
      </c>
      <c r="Z110" s="366"/>
      <c r="AA110" s="268">
        <v>81</v>
      </c>
      <c r="AB110" s="263"/>
      <c r="AC110" s="443">
        <v>12</v>
      </c>
      <c r="AD110" s="366"/>
      <c r="AE110" s="268">
        <v>0</v>
      </c>
      <c r="AF110" s="264"/>
      <c r="AG110" s="268">
        <v>0</v>
      </c>
      <c r="AH110" s="268">
        <v>0</v>
      </c>
      <c r="AI110" s="264"/>
      <c r="AJ110" s="268">
        <v>0</v>
      </c>
    </row>
    <row r="111" spans="1:36">
      <c r="A111" s="262" t="str">
        <f t="shared" si="0"/>
        <v>507</v>
      </c>
      <c r="B111" s="266">
        <v>101</v>
      </c>
      <c r="C111" s="440" t="s">
        <v>336</v>
      </c>
      <c r="D111" s="366"/>
      <c r="E111" s="366"/>
      <c r="F111" s="366"/>
      <c r="G111" s="268">
        <v>99</v>
      </c>
      <c r="H111" s="443">
        <v>169</v>
      </c>
      <c r="I111" s="366"/>
      <c r="J111" s="443">
        <v>0</v>
      </c>
      <c r="K111" s="366"/>
      <c r="L111" s="268">
        <v>16</v>
      </c>
      <c r="M111" s="443">
        <v>0</v>
      </c>
      <c r="N111" s="366"/>
      <c r="O111" s="443">
        <v>16</v>
      </c>
      <c r="P111" s="366"/>
      <c r="Q111" s="443">
        <v>153</v>
      </c>
      <c r="R111" s="366"/>
      <c r="S111" s="268">
        <v>0</v>
      </c>
      <c r="T111" s="268">
        <v>153</v>
      </c>
      <c r="U111" s="268">
        <v>169</v>
      </c>
      <c r="V111" s="443">
        <v>71</v>
      </c>
      <c r="W111" s="366"/>
      <c r="X111" s="263"/>
      <c r="Y111" s="443">
        <v>3</v>
      </c>
      <c r="Z111" s="366"/>
      <c r="AA111" s="268">
        <v>42</v>
      </c>
      <c r="AB111" s="263"/>
      <c r="AC111" s="443">
        <v>3</v>
      </c>
      <c r="AD111" s="366"/>
      <c r="AE111" s="268">
        <v>3</v>
      </c>
      <c r="AF111" s="264"/>
      <c r="AG111" s="268">
        <v>0</v>
      </c>
      <c r="AH111" s="268">
        <v>0</v>
      </c>
      <c r="AI111" s="264"/>
      <c r="AJ111" s="268">
        <v>0</v>
      </c>
    </row>
    <row r="112" spans="1:36">
      <c r="A112" s="262" t="str">
        <f t="shared" si="0"/>
        <v>508</v>
      </c>
      <c r="B112" s="266">
        <v>102</v>
      </c>
      <c r="C112" s="440" t="s">
        <v>337</v>
      </c>
      <c r="D112" s="366"/>
      <c r="E112" s="366"/>
      <c r="F112" s="366"/>
      <c r="G112" s="268">
        <v>63</v>
      </c>
      <c r="H112" s="443">
        <v>169</v>
      </c>
      <c r="I112" s="366"/>
      <c r="J112" s="443">
        <v>11</v>
      </c>
      <c r="K112" s="366"/>
      <c r="L112" s="268">
        <v>94</v>
      </c>
      <c r="M112" s="443">
        <v>7</v>
      </c>
      <c r="N112" s="366"/>
      <c r="O112" s="443">
        <v>101</v>
      </c>
      <c r="P112" s="366"/>
      <c r="Q112" s="443">
        <v>75</v>
      </c>
      <c r="R112" s="366"/>
      <c r="S112" s="268">
        <v>4</v>
      </c>
      <c r="T112" s="268">
        <v>79</v>
      </c>
      <c r="U112" s="268">
        <v>180</v>
      </c>
      <c r="V112" s="443">
        <v>186</v>
      </c>
      <c r="W112" s="366"/>
      <c r="X112" s="263"/>
      <c r="Y112" s="443">
        <v>43</v>
      </c>
      <c r="Z112" s="366"/>
      <c r="AA112" s="268">
        <v>126</v>
      </c>
      <c r="AB112" s="263"/>
      <c r="AC112" s="443">
        <v>5</v>
      </c>
      <c r="AD112" s="366"/>
      <c r="AE112" s="268">
        <v>0</v>
      </c>
      <c r="AF112" s="264"/>
      <c r="AG112" s="268">
        <v>0</v>
      </c>
      <c r="AH112" s="268">
        <v>0</v>
      </c>
      <c r="AI112" s="264"/>
      <c r="AJ112" s="268">
        <v>0</v>
      </c>
    </row>
    <row r="113" spans="1:36">
      <c r="A113" s="262" t="str">
        <f t="shared" si="0"/>
        <v>513</v>
      </c>
      <c r="B113" s="266">
        <v>103</v>
      </c>
      <c r="C113" s="440" t="s">
        <v>338</v>
      </c>
      <c r="D113" s="366"/>
      <c r="E113" s="366"/>
      <c r="F113" s="366"/>
      <c r="G113" s="268">
        <v>60</v>
      </c>
      <c r="H113" s="443">
        <v>125</v>
      </c>
      <c r="I113" s="366"/>
      <c r="J113" s="443">
        <v>0</v>
      </c>
      <c r="K113" s="366"/>
      <c r="L113" s="268">
        <v>26</v>
      </c>
      <c r="M113" s="443">
        <v>0</v>
      </c>
      <c r="N113" s="366"/>
      <c r="O113" s="443">
        <v>26</v>
      </c>
      <c r="P113" s="366"/>
      <c r="Q113" s="443">
        <v>99</v>
      </c>
      <c r="R113" s="366"/>
      <c r="S113" s="268">
        <v>0</v>
      </c>
      <c r="T113" s="268">
        <v>99</v>
      </c>
      <c r="U113" s="268">
        <v>125</v>
      </c>
      <c r="V113" s="443">
        <v>108</v>
      </c>
      <c r="W113" s="366"/>
      <c r="X113" s="263"/>
      <c r="Y113" s="443">
        <v>4</v>
      </c>
      <c r="Z113" s="366"/>
      <c r="AA113" s="268">
        <v>23</v>
      </c>
      <c r="AB113" s="263"/>
      <c r="AC113" s="443">
        <v>1</v>
      </c>
      <c r="AD113" s="366"/>
      <c r="AE113" s="268">
        <v>0</v>
      </c>
      <c r="AF113" s="264"/>
      <c r="AG113" s="268">
        <v>0</v>
      </c>
      <c r="AH113" s="268">
        <v>0</v>
      </c>
      <c r="AI113" s="264"/>
      <c r="AJ113" s="268">
        <v>0</v>
      </c>
    </row>
    <row r="114" spans="1:36">
      <c r="A114" s="262" t="str">
        <f t="shared" si="0"/>
        <v>514</v>
      </c>
      <c r="B114" s="266">
        <v>104</v>
      </c>
      <c r="C114" s="440" t="s">
        <v>339</v>
      </c>
      <c r="D114" s="366"/>
      <c r="E114" s="366"/>
      <c r="F114" s="366"/>
      <c r="G114" s="268">
        <v>94</v>
      </c>
      <c r="H114" s="443">
        <v>240</v>
      </c>
      <c r="I114" s="366"/>
      <c r="J114" s="443">
        <v>0</v>
      </c>
      <c r="K114" s="366"/>
      <c r="L114" s="268">
        <v>114</v>
      </c>
      <c r="M114" s="443">
        <v>0</v>
      </c>
      <c r="N114" s="366"/>
      <c r="O114" s="443">
        <v>114</v>
      </c>
      <c r="P114" s="366"/>
      <c r="Q114" s="443">
        <v>126</v>
      </c>
      <c r="R114" s="366"/>
      <c r="S114" s="268">
        <v>0</v>
      </c>
      <c r="T114" s="268">
        <v>126</v>
      </c>
      <c r="U114" s="268">
        <v>240</v>
      </c>
      <c r="V114" s="443">
        <v>155</v>
      </c>
      <c r="W114" s="366"/>
      <c r="X114" s="263"/>
      <c r="Y114" s="443">
        <v>142</v>
      </c>
      <c r="Z114" s="366"/>
      <c r="AA114" s="268">
        <v>338</v>
      </c>
      <c r="AB114" s="263"/>
      <c r="AC114" s="443">
        <v>42</v>
      </c>
      <c r="AD114" s="366"/>
      <c r="AE114" s="268">
        <v>3</v>
      </c>
      <c r="AF114" s="264"/>
      <c r="AG114" s="268">
        <v>0</v>
      </c>
      <c r="AH114" s="268">
        <v>0</v>
      </c>
      <c r="AI114" s="264"/>
      <c r="AJ114" s="268">
        <v>0</v>
      </c>
    </row>
    <row r="115" spans="1:36">
      <c r="A115" s="262" t="str">
        <f t="shared" si="0"/>
        <v>515</v>
      </c>
      <c r="B115" s="266">
        <v>105</v>
      </c>
      <c r="C115" s="440" t="s">
        <v>340</v>
      </c>
      <c r="D115" s="366"/>
      <c r="E115" s="366"/>
      <c r="F115" s="366"/>
      <c r="G115" s="268">
        <v>150</v>
      </c>
      <c r="H115" s="443">
        <v>262</v>
      </c>
      <c r="I115" s="366"/>
      <c r="J115" s="443">
        <v>8</v>
      </c>
      <c r="K115" s="366"/>
      <c r="L115" s="268">
        <v>51</v>
      </c>
      <c r="M115" s="443">
        <v>4</v>
      </c>
      <c r="N115" s="366"/>
      <c r="O115" s="443">
        <v>55</v>
      </c>
      <c r="P115" s="366"/>
      <c r="Q115" s="443">
        <v>211</v>
      </c>
      <c r="R115" s="366"/>
      <c r="S115" s="268">
        <v>4</v>
      </c>
      <c r="T115" s="268">
        <v>215</v>
      </c>
      <c r="U115" s="268">
        <v>270</v>
      </c>
      <c r="V115" s="443">
        <v>80</v>
      </c>
      <c r="W115" s="366"/>
      <c r="X115" s="263"/>
      <c r="Y115" s="443">
        <v>13</v>
      </c>
      <c r="Z115" s="366"/>
      <c r="AA115" s="268">
        <v>50</v>
      </c>
      <c r="AB115" s="263"/>
      <c r="AC115" s="443">
        <v>7</v>
      </c>
      <c r="AD115" s="366"/>
      <c r="AE115" s="268">
        <v>0</v>
      </c>
      <c r="AF115" s="264"/>
      <c r="AG115" s="268">
        <v>0</v>
      </c>
      <c r="AH115" s="268">
        <v>0</v>
      </c>
      <c r="AI115" s="264"/>
      <c r="AJ115" s="268">
        <v>0</v>
      </c>
    </row>
    <row r="116" spans="1:36">
      <c r="A116" s="262" t="str">
        <f t="shared" si="0"/>
        <v>517</v>
      </c>
      <c r="B116" s="266">
        <v>106</v>
      </c>
      <c r="C116" s="440" t="s">
        <v>341</v>
      </c>
      <c r="D116" s="366"/>
      <c r="E116" s="366"/>
      <c r="F116" s="366"/>
      <c r="G116" s="268">
        <v>50</v>
      </c>
      <c r="H116" s="443">
        <v>131</v>
      </c>
      <c r="I116" s="366"/>
      <c r="J116" s="443">
        <v>0</v>
      </c>
      <c r="K116" s="366"/>
      <c r="L116" s="268">
        <v>32</v>
      </c>
      <c r="M116" s="443">
        <v>0</v>
      </c>
      <c r="N116" s="366"/>
      <c r="O116" s="443">
        <v>32</v>
      </c>
      <c r="P116" s="366"/>
      <c r="Q116" s="443">
        <v>99</v>
      </c>
      <c r="R116" s="366"/>
      <c r="S116" s="268">
        <v>0</v>
      </c>
      <c r="T116" s="268">
        <v>99</v>
      </c>
      <c r="U116" s="268">
        <v>131</v>
      </c>
      <c r="V116" s="443">
        <v>162</v>
      </c>
      <c r="W116" s="366"/>
      <c r="X116" s="263"/>
      <c r="Y116" s="443">
        <v>2</v>
      </c>
      <c r="Z116" s="366"/>
      <c r="AA116" s="268">
        <v>51</v>
      </c>
      <c r="AB116" s="263"/>
      <c r="AC116" s="443">
        <v>2</v>
      </c>
      <c r="AD116" s="366"/>
      <c r="AE116" s="268">
        <v>0</v>
      </c>
      <c r="AF116" s="264"/>
      <c r="AG116" s="268">
        <v>0</v>
      </c>
      <c r="AH116" s="268">
        <v>0</v>
      </c>
      <c r="AI116" s="264"/>
      <c r="AJ116" s="268">
        <v>0</v>
      </c>
    </row>
    <row r="117" spans="1:36">
      <c r="A117" s="262" t="str">
        <f t="shared" si="0"/>
        <v>519</v>
      </c>
      <c r="B117" s="266">
        <v>107</v>
      </c>
      <c r="C117" s="440" t="s">
        <v>342</v>
      </c>
      <c r="D117" s="366"/>
      <c r="E117" s="366"/>
      <c r="F117" s="366"/>
      <c r="G117" s="268">
        <v>76</v>
      </c>
      <c r="H117" s="443">
        <v>184</v>
      </c>
      <c r="I117" s="366"/>
      <c r="J117" s="443">
        <v>0</v>
      </c>
      <c r="K117" s="366"/>
      <c r="L117" s="268">
        <v>39</v>
      </c>
      <c r="M117" s="443">
        <v>0</v>
      </c>
      <c r="N117" s="366"/>
      <c r="O117" s="443">
        <v>39</v>
      </c>
      <c r="P117" s="366"/>
      <c r="Q117" s="443">
        <v>145</v>
      </c>
      <c r="R117" s="366"/>
      <c r="S117" s="268">
        <v>0</v>
      </c>
      <c r="T117" s="268">
        <v>145</v>
      </c>
      <c r="U117" s="268">
        <v>184</v>
      </c>
      <c r="V117" s="443">
        <v>142</v>
      </c>
      <c r="W117" s="366"/>
      <c r="X117" s="263"/>
      <c r="Y117" s="443">
        <v>37</v>
      </c>
      <c r="Z117" s="366"/>
      <c r="AA117" s="268">
        <v>70</v>
      </c>
      <c r="AB117" s="263"/>
      <c r="AC117" s="443">
        <v>7</v>
      </c>
      <c r="AD117" s="366"/>
      <c r="AE117" s="268">
        <v>3</v>
      </c>
      <c r="AF117" s="264"/>
      <c r="AG117" s="268">
        <v>0</v>
      </c>
      <c r="AH117" s="268">
        <v>0</v>
      </c>
      <c r="AI117" s="264"/>
      <c r="AJ117" s="268">
        <v>0</v>
      </c>
    </row>
    <row r="118" spans="1:36">
      <c r="A118" s="262" t="str">
        <f t="shared" si="0"/>
        <v>518</v>
      </c>
      <c r="B118" s="266">
        <v>108</v>
      </c>
      <c r="C118" s="440" t="s">
        <v>343</v>
      </c>
      <c r="D118" s="366"/>
      <c r="E118" s="366"/>
      <c r="F118" s="366"/>
      <c r="G118" s="268">
        <v>115</v>
      </c>
      <c r="H118" s="443">
        <v>236</v>
      </c>
      <c r="I118" s="366"/>
      <c r="J118" s="443">
        <v>0</v>
      </c>
      <c r="K118" s="366"/>
      <c r="L118" s="268">
        <v>96</v>
      </c>
      <c r="M118" s="443">
        <v>0</v>
      </c>
      <c r="N118" s="366"/>
      <c r="O118" s="443">
        <v>96</v>
      </c>
      <c r="P118" s="366"/>
      <c r="Q118" s="443">
        <v>140</v>
      </c>
      <c r="R118" s="366"/>
      <c r="S118" s="268">
        <v>0</v>
      </c>
      <c r="T118" s="268">
        <v>140</v>
      </c>
      <c r="U118" s="268">
        <v>236</v>
      </c>
      <c r="V118" s="443">
        <v>105</v>
      </c>
      <c r="W118" s="366"/>
      <c r="X118" s="263"/>
      <c r="Y118" s="443">
        <v>91</v>
      </c>
      <c r="Z118" s="366"/>
      <c r="AA118" s="268">
        <v>159</v>
      </c>
      <c r="AB118" s="263"/>
      <c r="AC118" s="443">
        <v>7</v>
      </c>
      <c r="AD118" s="366"/>
      <c r="AE118" s="268">
        <v>0</v>
      </c>
      <c r="AF118" s="264"/>
      <c r="AG118" s="268">
        <v>0</v>
      </c>
      <c r="AH118" s="268">
        <v>0</v>
      </c>
      <c r="AI118" s="264"/>
      <c r="AJ118" s="268">
        <v>0</v>
      </c>
    </row>
    <row r="119" spans="1:36">
      <c r="A119" s="262" t="str">
        <f t="shared" si="0"/>
        <v>521</v>
      </c>
      <c r="B119" s="266">
        <v>109</v>
      </c>
      <c r="C119" s="440" t="s">
        <v>344</v>
      </c>
      <c r="D119" s="366"/>
      <c r="E119" s="366"/>
      <c r="F119" s="366"/>
      <c r="G119" s="268">
        <v>75</v>
      </c>
      <c r="H119" s="443">
        <v>205</v>
      </c>
      <c r="I119" s="366"/>
      <c r="J119" s="443">
        <v>0</v>
      </c>
      <c r="K119" s="366"/>
      <c r="L119" s="268">
        <v>74</v>
      </c>
      <c r="M119" s="443">
        <v>0</v>
      </c>
      <c r="N119" s="366"/>
      <c r="O119" s="443">
        <v>74</v>
      </c>
      <c r="P119" s="366"/>
      <c r="Q119" s="443">
        <v>131</v>
      </c>
      <c r="R119" s="366"/>
      <c r="S119" s="268">
        <v>0</v>
      </c>
      <c r="T119" s="268">
        <v>131</v>
      </c>
      <c r="U119" s="268">
        <v>205</v>
      </c>
      <c r="V119" s="443">
        <v>173</v>
      </c>
      <c r="W119" s="366"/>
      <c r="X119" s="263"/>
      <c r="Y119" s="443">
        <v>13</v>
      </c>
      <c r="Z119" s="366"/>
      <c r="AA119" s="268">
        <v>24</v>
      </c>
      <c r="AB119" s="263"/>
      <c r="AC119" s="443">
        <v>2</v>
      </c>
      <c r="AD119" s="366"/>
      <c r="AE119" s="268">
        <v>1</v>
      </c>
      <c r="AF119" s="264"/>
      <c r="AG119" s="268">
        <v>0</v>
      </c>
      <c r="AH119" s="268">
        <v>0</v>
      </c>
      <c r="AI119" s="264"/>
      <c r="AJ119" s="268">
        <v>0</v>
      </c>
    </row>
    <row r="120" spans="1:36">
      <c r="A120" s="262" t="str">
        <f t="shared" si="0"/>
        <v>523</v>
      </c>
      <c r="B120" s="266">
        <v>110</v>
      </c>
      <c r="C120" s="440" t="s">
        <v>345</v>
      </c>
      <c r="D120" s="366"/>
      <c r="E120" s="366"/>
      <c r="F120" s="366"/>
      <c r="G120" s="268">
        <v>50</v>
      </c>
      <c r="H120" s="443">
        <v>142</v>
      </c>
      <c r="I120" s="366"/>
      <c r="J120" s="443">
        <v>0</v>
      </c>
      <c r="K120" s="366"/>
      <c r="L120" s="268">
        <v>16</v>
      </c>
      <c r="M120" s="443">
        <v>0</v>
      </c>
      <c r="N120" s="366"/>
      <c r="O120" s="443">
        <v>16</v>
      </c>
      <c r="P120" s="366"/>
      <c r="Q120" s="443">
        <v>126</v>
      </c>
      <c r="R120" s="366"/>
      <c r="S120" s="268">
        <v>0</v>
      </c>
      <c r="T120" s="268">
        <v>126</v>
      </c>
      <c r="U120" s="268">
        <v>142</v>
      </c>
      <c r="V120" s="443">
        <v>184</v>
      </c>
      <c r="W120" s="366"/>
      <c r="X120" s="263"/>
      <c r="Y120" s="443">
        <v>7</v>
      </c>
      <c r="Z120" s="366"/>
      <c r="AA120" s="268">
        <v>15</v>
      </c>
      <c r="AB120" s="263"/>
      <c r="AC120" s="443">
        <v>1</v>
      </c>
      <c r="AD120" s="366"/>
      <c r="AE120" s="268">
        <v>3</v>
      </c>
      <c r="AF120" s="264"/>
      <c r="AG120" s="268">
        <v>0</v>
      </c>
      <c r="AH120" s="268">
        <v>0</v>
      </c>
      <c r="AI120" s="264"/>
      <c r="AJ120" s="268">
        <v>0</v>
      </c>
    </row>
    <row r="121" spans="1:36">
      <c r="A121" s="262" t="str">
        <f t="shared" si="0"/>
        <v>524</v>
      </c>
      <c r="B121" s="266">
        <v>111</v>
      </c>
      <c r="C121" s="440" t="s">
        <v>346</v>
      </c>
      <c r="D121" s="366"/>
      <c r="E121" s="366"/>
      <c r="F121" s="366"/>
      <c r="G121" s="268">
        <v>68</v>
      </c>
      <c r="H121" s="443">
        <v>123</v>
      </c>
      <c r="I121" s="366"/>
      <c r="J121" s="443">
        <v>0</v>
      </c>
      <c r="K121" s="366"/>
      <c r="L121" s="268">
        <v>4</v>
      </c>
      <c r="M121" s="443">
        <v>0</v>
      </c>
      <c r="N121" s="366"/>
      <c r="O121" s="443">
        <v>4</v>
      </c>
      <c r="P121" s="366"/>
      <c r="Q121" s="443">
        <v>119</v>
      </c>
      <c r="R121" s="366"/>
      <c r="S121" s="268">
        <v>0</v>
      </c>
      <c r="T121" s="268">
        <v>119</v>
      </c>
      <c r="U121" s="268">
        <v>123</v>
      </c>
      <c r="V121" s="443">
        <v>81</v>
      </c>
      <c r="W121" s="366"/>
      <c r="X121" s="263"/>
      <c r="Y121" s="443">
        <v>17</v>
      </c>
      <c r="Z121" s="366"/>
      <c r="AA121" s="268">
        <v>53</v>
      </c>
      <c r="AB121" s="263"/>
      <c r="AC121" s="443">
        <v>6</v>
      </c>
      <c r="AD121" s="366"/>
      <c r="AE121" s="268">
        <v>0</v>
      </c>
      <c r="AF121" s="264"/>
      <c r="AG121" s="268">
        <v>0</v>
      </c>
      <c r="AH121" s="268">
        <v>0</v>
      </c>
      <c r="AI121" s="264"/>
      <c r="AJ121" s="268">
        <v>0</v>
      </c>
    </row>
    <row r="122" spans="1:36">
      <c r="A122" s="262" t="str">
        <f t="shared" si="0"/>
        <v>527</v>
      </c>
      <c r="B122" s="266">
        <v>112</v>
      </c>
      <c r="C122" s="440" t="s">
        <v>347</v>
      </c>
      <c r="D122" s="366"/>
      <c r="E122" s="366"/>
      <c r="F122" s="366"/>
      <c r="G122" s="268">
        <v>191</v>
      </c>
      <c r="H122" s="443">
        <v>260</v>
      </c>
      <c r="I122" s="366"/>
      <c r="J122" s="443">
        <v>0</v>
      </c>
      <c r="K122" s="366"/>
      <c r="L122" s="268">
        <v>89</v>
      </c>
      <c r="M122" s="443">
        <v>0</v>
      </c>
      <c r="N122" s="366"/>
      <c r="O122" s="443">
        <v>89</v>
      </c>
      <c r="P122" s="366"/>
      <c r="Q122" s="443">
        <v>171</v>
      </c>
      <c r="R122" s="366"/>
      <c r="S122" s="268">
        <v>0</v>
      </c>
      <c r="T122" s="268">
        <v>171</v>
      </c>
      <c r="U122" s="268">
        <v>260</v>
      </c>
      <c r="V122" s="443">
        <v>36</v>
      </c>
      <c r="W122" s="366"/>
      <c r="X122" s="263"/>
      <c r="Y122" s="443">
        <v>38</v>
      </c>
      <c r="Z122" s="366"/>
      <c r="AA122" s="268">
        <v>25</v>
      </c>
      <c r="AB122" s="263"/>
      <c r="AC122" s="443">
        <v>2</v>
      </c>
      <c r="AD122" s="366"/>
      <c r="AE122" s="268">
        <v>4</v>
      </c>
      <c r="AF122" s="264"/>
      <c r="AG122" s="268">
        <v>0</v>
      </c>
      <c r="AH122" s="268">
        <v>0</v>
      </c>
      <c r="AI122" s="264"/>
      <c r="AJ122" s="268">
        <v>0</v>
      </c>
    </row>
    <row r="123" spans="1:36">
      <c r="A123" s="262" t="str">
        <f t="shared" si="0"/>
        <v>502</v>
      </c>
      <c r="B123" s="266">
        <v>113</v>
      </c>
      <c r="C123" s="440" t="s">
        <v>348</v>
      </c>
      <c r="D123" s="366"/>
      <c r="E123" s="366"/>
      <c r="F123" s="366"/>
      <c r="G123" s="268">
        <v>1869</v>
      </c>
      <c r="H123" s="443">
        <v>3119</v>
      </c>
      <c r="I123" s="366"/>
      <c r="J123" s="443">
        <v>0</v>
      </c>
      <c r="K123" s="366"/>
      <c r="L123" s="268">
        <v>671</v>
      </c>
      <c r="M123" s="443">
        <v>0</v>
      </c>
      <c r="N123" s="366"/>
      <c r="O123" s="443">
        <v>671</v>
      </c>
      <c r="P123" s="366"/>
      <c r="Q123" s="443">
        <v>2448</v>
      </c>
      <c r="R123" s="366"/>
      <c r="S123" s="268">
        <v>0</v>
      </c>
      <c r="T123" s="268">
        <v>2448</v>
      </c>
      <c r="U123" s="268">
        <v>3119</v>
      </c>
      <c r="V123" s="443">
        <v>67</v>
      </c>
      <c r="W123" s="366"/>
      <c r="X123" s="263"/>
      <c r="Y123" s="443">
        <v>610</v>
      </c>
      <c r="Z123" s="366"/>
      <c r="AA123" s="268">
        <v>1485</v>
      </c>
      <c r="AB123" s="263"/>
      <c r="AC123" s="443">
        <v>406</v>
      </c>
      <c r="AD123" s="366"/>
      <c r="AE123" s="268">
        <v>1</v>
      </c>
      <c r="AF123" s="264"/>
      <c r="AG123" s="268">
        <v>0</v>
      </c>
      <c r="AH123" s="268">
        <v>0</v>
      </c>
      <c r="AI123" s="264"/>
      <c r="AJ123" s="268">
        <v>2</v>
      </c>
    </row>
    <row r="124" spans="1:36">
      <c r="A124" s="262" t="str">
        <f t="shared" si="0"/>
        <v>501</v>
      </c>
      <c r="B124" s="266">
        <v>114</v>
      </c>
      <c r="C124" s="440" t="s">
        <v>349</v>
      </c>
      <c r="D124" s="366"/>
      <c r="E124" s="366"/>
      <c r="F124" s="366"/>
      <c r="G124" s="268">
        <v>328</v>
      </c>
      <c r="H124" s="443">
        <v>1170</v>
      </c>
      <c r="I124" s="366"/>
      <c r="J124" s="443">
        <v>0</v>
      </c>
      <c r="K124" s="366"/>
      <c r="L124" s="268">
        <v>421</v>
      </c>
      <c r="M124" s="443">
        <v>0</v>
      </c>
      <c r="N124" s="366"/>
      <c r="O124" s="443">
        <v>421</v>
      </c>
      <c r="P124" s="366"/>
      <c r="Q124" s="443">
        <v>749</v>
      </c>
      <c r="R124" s="366"/>
      <c r="S124" s="268">
        <v>0</v>
      </c>
      <c r="T124" s="268">
        <v>749</v>
      </c>
      <c r="U124" s="268">
        <v>1170</v>
      </c>
      <c r="V124" s="443">
        <v>257</v>
      </c>
      <c r="W124" s="366"/>
      <c r="X124" s="263"/>
      <c r="Y124" s="443">
        <v>330</v>
      </c>
      <c r="Z124" s="366"/>
      <c r="AA124" s="268">
        <v>593</v>
      </c>
      <c r="AB124" s="263"/>
      <c r="AC124" s="443">
        <v>131</v>
      </c>
      <c r="AD124" s="366"/>
      <c r="AE124" s="268">
        <v>40</v>
      </c>
      <c r="AF124" s="264"/>
      <c r="AG124" s="268">
        <v>0</v>
      </c>
      <c r="AH124" s="268">
        <v>0</v>
      </c>
      <c r="AI124" s="264"/>
      <c r="AJ124" s="268">
        <v>2</v>
      </c>
    </row>
    <row r="125" spans="1:36">
      <c r="A125" s="262" t="str">
        <f t="shared" si="0"/>
        <v>530</v>
      </c>
      <c r="B125" s="266">
        <v>115</v>
      </c>
      <c r="C125" s="440" t="s">
        <v>350</v>
      </c>
      <c r="D125" s="366"/>
      <c r="E125" s="366"/>
      <c r="F125" s="366"/>
      <c r="G125" s="268">
        <v>286</v>
      </c>
      <c r="H125" s="443">
        <v>569</v>
      </c>
      <c r="I125" s="366"/>
      <c r="J125" s="443">
        <v>12</v>
      </c>
      <c r="K125" s="366"/>
      <c r="L125" s="268">
        <v>284</v>
      </c>
      <c r="M125" s="443">
        <v>7</v>
      </c>
      <c r="N125" s="366"/>
      <c r="O125" s="443">
        <v>291</v>
      </c>
      <c r="P125" s="366"/>
      <c r="Q125" s="443">
        <v>285</v>
      </c>
      <c r="R125" s="366"/>
      <c r="S125" s="268">
        <v>5</v>
      </c>
      <c r="T125" s="268">
        <v>290</v>
      </c>
      <c r="U125" s="268">
        <v>581</v>
      </c>
      <c r="V125" s="443">
        <v>103</v>
      </c>
      <c r="W125" s="366"/>
      <c r="X125" s="263"/>
      <c r="Y125" s="443">
        <v>209</v>
      </c>
      <c r="Z125" s="366"/>
      <c r="AA125" s="268">
        <v>238</v>
      </c>
      <c r="AB125" s="263"/>
      <c r="AC125" s="443">
        <v>5</v>
      </c>
      <c r="AD125" s="366"/>
      <c r="AE125" s="268">
        <v>7</v>
      </c>
      <c r="AF125" s="264"/>
      <c r="AG125" s="268">
        <v>0</v>
      </c>
      <c r="AH125" s="268">
        <v>0</v>
      </c>
      <c r="AI125" s="264"/>
      <c r="AJ125" s="268">
        <v>1</v>
      </c>
    </row>
    <row r="126" spans="1:36">
      <c r="A126" s="262" t="str">
        <f t="shared" si="0"/>
        <v>531</v>
      </c>
      <c r="B126" s="266">
        <v>116</v>
      </c>
      <c r="C126" s="440" t="s">
        <v>351</v>
      </c>
      <c r="D126" s="366"/>
      <c r="E126" s="366"/>
      <c r="F126" s="366"/>
      <c r="G126" s="268">
        <v>296</v>
      </c>
      <c r="H126" s="443">
        <v>926</v>
      </c>
      <c r="I126" s="366"/>
      <c r="J126" s="443">
        <v>43</v>
      </c>
      <c r="K126" s="366"/>
      <c r="L126" s="268">
        <v>552</v>
      </c>
      <c r="M126" s="443">
        <v>25</v>
      </c>
      <c r="N126" s="366"/>
      <c r="O126" s="443">
        <v>577</v>
      </c>
      <c r="P126" s="366"/>
      <c r="Q126" s="443">
        <v>374</v>
      </c>
      <c r="R126" s="366"/>
      <c r="S126" s="268">
        <v>18</v>
      </c>
      <c r="T126" s="268">
        <v>392</v>
      </c>
      <c r="U126" s="268">
        <v>969</v>
      </c>
      <c r="V126" s="443">
        <v>227</v>
      </c>
      <c r="W126" s="366"/>
      <c r="X126" s="263"/>
      <c r="Y126" s="443">
        <v>256</v>
      </c>
      <c r="Z126" s="366"/>
      <c r="AA126" s="268">
        <v>358</v>
      </c>
      <c r="AB126" s="263"/>
      <c r="AC126" s="443">
        <v>23</v>
      </c>
      <c r="AD126" s="366"/>
      <c r="AE126" s="268">
        <v>0</v>
      </c>
      <c r="AF126" s="264"/>
      <c r="AG126" s="268">
        <v>0</v>
      </c>
      <c r="AH126" s="268">
        <v>0</v>
      </c>
      <c r="AI126" s="264"/>
      <c r="AJ126" s="268">
        <v>0</v>
      </c>
    </row>
    <row r="127" spans="1:36">
      <c r="A127" s="262" t="str">
        <f t="shared" si="0"/>
        <v>535</v>
      </c>
      <c r="B127" s="266">
        <v>117</v>
      </c>
      <c r="C127" s="440" t="s">
        <v>352</v>
      </c>
      <c r="D127" s="366"/>
      <c r="E127" s="366"/>
      <c r="F127" s="366"/>
      <c r="G127" s="268">
        <v>1316</v>
      </c>
      <c r="H127" s="443">
        <v>1704</v>
      </c>
      <c r="I127" s="366"/>
      <c r="J127" s="443">
        <v>0</v>
      </c>
      <c r="K127" s="366"/>
      <c r="L127" s="268">
        <v>234</v>
      </c>
      <c r="M127" s="443">
        <v>0</v>
      </c>
      <c r="N127" s="366"/>
      <c r="O127" s="443">
        <v>234</v>
      </c>
      <c r="P127" s="366"/>
      <c r="Q127" s="443">
        <v>1470</v>
      </c>
      <c r="R127" s="366"/>
      <c r="S127" s="268">
        <v>0</v>
      </c>
      <c r="T127" s="268">
        <v>1470</v>
      </c>
      <c r="U127" s="268">
        <v>1704</v>
      </c>
      <c r="V127" s="443">
        <v>29</v>
      </c>
      <c r="W127" s="366"/>
      <c r="X127" s="263"/>
      <c r="Y127" s="443">
        <v>9</v>
      </c>
      <c r="Z127" s="366"/>
      <c r="AA127" s="268">
        <v>21</v>
      </c>
      <c r="AB127" s="263"/>
      <c r="AC127" s="443">
        <v>0</v>
      </c>
      <c r="AD127" s="366"/>
      <c r="AE127" s="268">
        <v>1</v>
      </c>
      <c r="AF127" s="264"/>
      <c r="AG127" s="268">
        <v>0</v>
      </c>
      <c r="AH127" s="268">
        <v>0</v>
      </c>
      <c r="AI127" s="264"/>
      <c r="AJ127" s="268">
        <v>1</v>
      </c>
    </row>
    <row r="128" spans="1:36">
      <c r="A128" s="262" t="str">
        <f t="shared" si="0"/>
        <v>533</v>
      </c>
      <c r="B128" s="266">
        <v>118</v>
      </c>
      <c r="C128" s="440" t="s">
        <v>353</v>
      </c>
      <c r="D128" s="366"/>
      <c r="E128" s="366"/>
      <c r="F128" s="366"/>
      <c r="G128" s="268">
        <v>81</v>
      </c>
      <c r="H128" s="443">
        <v>117</v>
      </c>
      <c r="I128" s="366"/>
      <c r="J128" s="443">
        <v>0</v>
      </c>
      <c r="K128" s="366"/>
      <c r="L128" s="268">
        <v>65</v>
      </c>
      <c r="M128" s="443">
        <v>0</v>
      </c>
      <c r="N128" s="366"/>
      <c r="O128" s="443">
        <v>65</v>
      </c>
      <c r="P128" s="366"/>
      <c r="Q128" s="443">
        <v>52</v>
      </c>
      <c r="R128" s="366"/>
      <c r="S128" s="268">
        <v>0</v>
      </c>
      <c r="T128" s="268">
        <v>52</v>
      </c>
      <c r="U128" s="268">
        <v>117</v>
      </c>
      <c r="V128" s="443">
        <v>44</v>
      </c>
      <c r="W128" s="366"/>
      <c r="X128" s="263"/>
      <c r="Y128" s="443">
        <v>104</v>
      </c>
      <c r="Z128" s="366"/>
      <c r="AA128" s="268">
        <v>83</v>
      </c>
      <c r="AB128" s="263"/>
      <c r="AC128" s="443">
        <v>0</v>
      </c>
      <c r="AD128" s="366"/>
      <c r="AE128" s="268">
        <v>0</v>
      </c>
      <c r="AF128" s="264"/>
      <c r="AG128" s="268">
        <v>0</v>
      </c>
      <c r="AH128" s="268">
        <v>0</v>
      </c>
      <c r="AI128" s="264"/>
      <c r="AJ128" s="268">
        <v>0</v>
      </c>
    </row>
    <row r="129" spans="1:36">
      <c r="A129" s="262" t="str">
        <f t="shared" si="0"/>
        <v>537</v>
      </c>
      <c r="B129" s="266">
        <v>119</v>
      </c>
      <c r="C129" s="440" t="s">
        <v>354</v>
      </c>
      <c r="D129" s="366"/>
      <c r="E129" s="366"/>
      <c r="F129" s="366"/>
      <c r="G129" s="268">
        <v>1288</v>
      </c>
      <c r="H129" s="443">
        <v>2291</v>
      </c>
      <c r="I129" s="366"/>
      <c r="J129" s="443">
        <v>0</v>
      </c>
      <c r="K129" s="366"/>
      <c r="L129" s="268">
        <v>1242</v>
      </c>
      <c r="M129" s="443">
        <v>0</v>
      </c>
      <c r="N129" s="366"/>
      <c r="O129" s="443">
        <v>1242</v>
      </c>
      <c r="P129" s="366"/>
      <c r="Q129" s="443">
        <v>1049</v>
      </c>
      <c r="R129" s="366"/>
      <c r="S129" s="268">
        <v>0</v>
      </c>
      <c r="T129" s="268">
        <v>1049</v>
      </c>
      <c r="U129" s="268">
        <v>2291</v>
      </c>
      <c r="V129" s="443">
        <v>78</v>
      </c>
      <c r="W129" s="366"/>
      <c r="X129" s="263"/>
      <c r="Y129" s="443">
        <v>6</v>
      </c>
      <c r="Z129" s="366"/>
      <c r="AA129" s="268">
        <v>32</v>
      </c>
      <c r="AB129" s="263"/>
      <c r="AC129" s="443">
        <v>2</v>
      </c>
      <c r="AD129" s="366"/>
      <c r="AE129" s="268">
        <v>11</v>
      </c>
      <c r="AF129" s="264"/>
      <c r="AG129" s="268">
        <v>0</v>
      </c>
      <c r="AH129" s="268">
        <v>0</v>
      </c>
      <c r="AI129" s="264"/>
      <c r="AJ129" s="268">
        <v>1</v>
      </c>
    </row>
    <row r="130" spans="1:36">
      <c r="A130" s="262" t="str">
        <f t="shared" si="0"/>
        <v>537</v>
      </c>
      <c r="B130" s="266">
        <v>120</v>
      </c>
      <c r="C130" s="440" t="s">
        <v>355</v>
      </c>
      <c r="D130" s="366"/>
      <c r="E130" s="366"/>
      <c r="F130" s="366"/>
      <c r="G130" s="268">
        <v>1254</v>
      </c>
      <c r="H130" s="443">
        <v>0</v>
      </c>
      <c r="I130" s="366"/>
      <c r="J130" s="443">
        <v>1248</v>
      </c>
      <c r="K130" s="366"/>
      <c r="L130" s="268">
        <v>0</v>
      </c>
      <c r="M130" s="443">
        <v>338</v>
      </c>
      <c r="N130" s="366"/>
      <c r="O130" s="443">
        <v>338</v>
      </c>
      <c r="P130" s="366"/>
      <c r="Q130" s="443">
        <v>0</v>
      </c>
      <c r="R130" s="366"/>
      <c r="S130" s="268">
        <v>910</v>
      </c>
      <c r="T130" s="268">
        <v>910</v>
      </c>
      <c r="U130" s="268">
        <v>1248</v>
      </c>
      <c r="V130" s="443">
        <v>0</v>
      </c>
      <c r="W130" s="366"/>
      <c r="X130" s="263"/>
      <c r="Y130" s="443">
        <v>0</v>
      </c>
      <c r="Z130" s="366"/>
      <c r="AA130" s="268">
        <v>0</v>
      </c>
      <c r="AB130" s="263"/>
      <c r="AC130" s="443">
        <v>0</v>
      </c>
      <c r="AD130" s="366"/>
      <c r="AE130" s="268">
        <v>0</v>
      </c>
      <c r="AF130" s="264"/>
      <c r="AG130" s="268">
        <v>0</v>
      </c>
      <c r="AH130" s="268">
        <v>0</v>
      </c>
      <c r="AI130" s="264"/>
      <c r="AJ130" s="268">
        <v>1</v>
      </c>
    </row>
    <row r="131" spans="1:36">
      <c r="A131" s="262" t="str">
        <f t="shared" si="0"/>
        <v/>
      </c>
      <c r="B131" s="442" t="s">
        <v>356</v>
      </c>
      <c r="C131" s="366"/>
      <c r="D131" s="366"/>
      <c r="E131" s="366"/>
      <c r="F131" s="366"/>
      <c r="G131" s="366"/>
      <c r="H131" s="366"/>
      <c r="I131" s="366"/>
      <c r="J131" s="366"/>
      <c r="K131" s="366"/>
      <c r="L131" s="366"/>
      <c r="M131" s="366"/>
      <c r="N131" s="366"/>
      <c r="O131" s="366"/>
      <c r="P131" s="366"/>
      <c r="Q131" s="366"/>
      <c r="R131" s="366"/>
      <c r="S131" s="366"/>
      <c r="T131" s="366"/>
      <c r="U131" s="366"/>
      <c r="V131" s="366"/>
      <c r="W131" s="366"/>
      <c r="X131" s="366"/>
      <c r="Y131" s="366"/>
      <c r="Z131" s="366"/>
      <c r="AA131" s="366"/>
      <c r="AB131" s="366"/>
      <c r="AC131" s="366"/>
      <c r="AD131" s="366"/>
      <c r="AE131" s="366"/>
      <c r="AF131" s="366"/>
      <c r="AG131" s="366"/>
      <c r="AH131" s="366"/>
      <c r="AI131" s="366"/>
      <c r="AJ131" s="366"/>
    </row>
    <row r="132" spans="1:36">
      <c r="A132" s="262" t="str">
        <f t="shared" si="0"/>
        <v>633</v>
      </c>
      <c r="B132" s="266">
        <v>121</v>
      </c>
      <c r="C132" s="440" t="s">
        <v>357</v>
      </c>
      <c r="D132" s="366"/>
      <c r="E132" s="366"/>
      <c r="F132" s="366"/>
      <c r="G132" s="268">
        <v>120</v>
      </c>
      <c r="H132" s="443">
        <v>259</v>
      </c>
      <c r="I132" s="366"/>
      <c r="J132" s="443">
        <v>0</v>
      </c>
      <c r="K132" s="366"/>
      <c r="L132" s="268">
        <v>82</v>
      </c>
      <c r="M132" s="443">
        <v>0</v>
      </c>
      <c r="N132" s="366"/>
      <c r="O132" s="443">
        <v>82</v>
      </c>
      <c r="P132" s="366"/>
      <c r="Q132" s="443">
        <v>177</v>
      </c>
      <c r="R132" s="366"/>
      <c r="S132" s="268">
        <v>0</v>
      </c>
      <c r="T132" s="268">
        <v>177</v>
      </c>
      <c r="U132" s="268">
        <v>259</v>
      </c>
      <c r="V132" s="443">
        <v>116</v>
      </c>
      <c r="W132" s="366"/>
      <c r="X132" s="263"/>
      <c r="Y132" s="443">
        <v>34</v>
      </c>
      <c r="Z132" s="366"/>
      <c r="AA132" s="268">
        <v>42</v>
      </c>
      <c r="AB132" s="263"/>
      <c r="AC132" s="443">
        <v>6</v>
      </c>
      <c r="AD132" s="366"/>
      <c r="AE132" s="268">
        <v>0</v>
      </c>
      <c r="AF132" s="263"/>
      <c r="AG132" s="268">
        <v>0</v>
      </c>
      <c r="AH132" s="268">
        <v>0</v>
      </c>
      <c r="AI132" s="263"/>
      <c r="AJ132" s="268">
        <v>0</v>
      </c>
    </row>
    <row r="133" spans="1:36">
      <c r="A133" s="262" t="str">
        <f t="shared" si="0"/>
        <v>603</v>
      </c>
      <c r="B133" s="266">
        <v>122</v>
      </c>
      <c r="C133" s="440" t="s">
        <v>358</v>
      </c>
      <c r="D133" s="366"/>
      <c r="E133" s="366"/>
      <c r="F133" s="366"/>
      <c r="G133" s="268">
        <v>67</v>
      </c>
      <c r="H133" s="443">
        <v>100</v>
      </c>
      <c r="I133" s="366"/>
      <c r="J133" s="443">
        <v>0</v>
      </c>
      <c r="K133" s="366"/>
      <c r="L133" s="268">
        <v>26</v>
      </c>
      <c r="M133" s="443">
        <v>0</v>
      </c>
      <c r="N133" s="366"/>
      <c r="O133" s="443">
        <v>26</v>
      </c>
      <c r="P133" s="366"/>
      <c r="Q133" s="443">
        <v>74</v>
      </c>
      <c r="R133" s="366"/>
      <c r="S133" s="268">
        <v>0</v>
      </c>
      <c r="T133" s="268">
        <v>74</v>
      </c>
      <c r="U133" s="268">
        <v>100</v>
      </c>
      <c r="V133" s="443">
        <v>49</v>
      </c>
      <c r="W133" s="366"/>
      <c r="X133" s="263"/>
      <c r="Y133" s="443">
        <v>5</v>
      </c>
      <c r="Z133" s="366"/>
      <c r="AA133" s="268">
        <v>31</v>
      </c>
      <c r="AB133" s="263"/>
      <c r="AC133" s="443">
        <v>0</v>
      </c>
      <c r="AD133" s="366"/>
      <c r="AE133" s="268">
        <v>2</v>
      </c>
      <c r="AF133" s="264"/>
      <c r="AG133" s="268">
        <v>0</v>
      </c>
      <c r="AH133" s="268">
        <v>0</v>
      </c>
      <c r="AI133" s="264"/>
      <c r="AJ133" s="268">
        <v>0</v>
      </c>
    </row>
    <row r="134" spans="1:36">
      <c r="A134" s="262" t="str">
        <f t="shared" si="0"/>
        <v>602</v>
      </c>
      <c r="B134" s="266">
        <v>123</v>
      </c>
      <c r="C134" s="440" t="s">
        <v>359</v>
      </c>
      <c r="D134" s="366"/>
      <c r="E134" s="366"/>
      <c r="F134" s="366"/>
      <c r="G134" s="268">
        <v>128</v>
      </c>
      <c r="H134" s="443">
        <v>279</v>
      </c>
      <c r="I134" s="366"/>
      <c r="J134" s="443">
        <v>0</v>
      </c>
      <c r="K134" s="366"/>
      <c r="L134" s="268">
        <v>82</v>
      </c>
      <c r="M134" s="443">
        <v>0</v>
      </c>
      <c r="N134" s="366"/>
      <c r="O134" s="443">
        <v>82</v>
      </c>
      <c r="P134" s="366"/>
      <c r="Q134" s="443">
        <v>197</v>
      </c>
      <c r="R134" s="366"/>
      <c r="S134" s="268">
        <v>0</v>
      </c>
      <c r="T134" s="268">
        <v>197</v>
      </c>
      <c r="U134" s="268">
        <v>279</v>
      </c>
      <c r="V134" s="443">
        <v>118</v>
      </c>
      <c r="W134" s="366"/>
      <c r="X134" s="263"/>
      <c r="Y134" s="443">
        <v>15</v>
      </c>
      <c r="Z134" s="366"/>
      <c r="AA134" s="268">
        <v>153</v>
      </c>
      <c r="AB134" s="263"/>
      <c r="AC134" s="443">
        <v>5</v>
      </c>
      <c r="AD134" s="366"/>
      <c r="AE134" s="268">
        <v>1</v>
      </c>
      <c r="AF134" s="264"/>
      <c r="AG134" s="268">
        <v>0</v>
      </c>
      <c r="AH134" s="268">
        <v>0</v>
      </c>
      <c r="AI134" s="264"/>
      <c r="AJ134" s="268">
        <v>0</v>
      </c>
    </row>
    <row r="135" spans="1:36">
      <c r="A135" s="262" t="str">
        <f t="shared" si="0"/>
        <v>637</v>
      </c>
      <c r="B135" s="266">
        <v>124</v>
      </c>
      <c r="C135" s="440" t="s">
        <v>360</v>
      </c>
      <c r="D135" s="366"/>
      <c r="E135" s="366"/>
      <c r="F135" s="366"/>
      <c r="G135" s="268">
        <v>1524</v>
      </c>
      <c r="H135" s="443">
        <v>1498</v>
      </c>
      <c r="I135" s="366"/>
      <c r="J135" s="443">
        <v>0</v>
      </c>
      <c r="K135" s="366"/>
      <c r="L135" s="268">
        <v>107</v>
      </c>
      <c r="M135" s="443">
        <v>0</v>
      </c>
      <c r="N135" s="366"/>
      <c r="O135" s="443">
        <v>107</v>
      </c>
      <c r="P135" s="366"/>
      <c r="Q135" s="443">
        <v>1391</v>
      </c>
      <c r="R135" s="366"/>
      <c r="S135" s="268">
        <v>0</v>
      </c>
      <c r="T135" s="268">
        <v>1391</v>
      </c>
      <c r="U135" s="268">
        <v>1498</v>
      </c>
      <c r="V135" s="443">
        <v>0</v>
      </c>
      <c r="W135" s="366"/>
      <c r="X135" s="263"/>
      <c r="Y135" s="443">
        <v>64</v>
      </c>
      <c r="Z135" s="366"/>
      <c r="AA135" s="268">
        <v>39</v>
      </c>
      <c r="AB135" s="263"/>
      <c r="AC135" s="443">
        <v>1</v>
      </c>
      <c r="AD135" s="366"/>
      <c r="AE135" s="268">
        <v>0</v>
      </c>
      <c r="AF135" s="264"/>
      <c r="AG135" s="268">
        <v>0</v>
      </c>
      <c r="AH135" s="268">
        <v>0</v>
      </c>
      <c r="AI135" s="264"/>
      <c r="AJ135" s="268">
        <v>0</v>
      </c>
    </row>
    <row r="136" spans="1:36">
      <c r="A136" s="262" t="str">
        <f t="shared" si="0"/>
        <v>607</v>
      </c>
      <c r="B136" s="266">
        <v>125</v>
      </c>
      <c r="C136" s="440" t="s">
        <v>361</v>
      </c>
      <c r="D136" s="366"/>
      <c r="E136" s="366"/>
      <c r="F136" s="366"/>
      <c r="G136" s="268">
        <v>58</v>
      </c>
      <c r="H136" s="443">
        <v>87</v>
      </c>
      <c r="I136" s="366"/>
      <c r="J136" s="443">
        <v>0</v>
      </c>
      <c r="K136" s="366"/>
      <c r="L136" s="268">
        <v>11</v>
      </c>
      <c r="M136" s="443">
        <v>0</v>
      </c>
      <c r="N136" s="366"/>
      <c r="O136" s="443">
        <v>11</v>
      </c>
      <c r="P136" s="366"/>
      <c r="Q136" s="443">
        <v>76</v>
      </c>
      <c r="R136" s="366"/>
      <c r="S136" s="268">
        <v>0</v>
      </c>
      <c r="T136" s="268">
        <v>76</v>
      </c>
      <c r="U136" s="268">
        <v>87</v>
      </c>
      <c r="V136" s="443">
        <v>50</v>
      </c>
      <c r="W136" s="366"/>
      <c r="X136" s="263"/>
      <c r="Y136" s="443">
        <v>1</v>
      </c>
      <c r="Z136" s="366"/>
      <c r="AA136" s="268">
        <v>7</v>
      </c>
      <c r="AB136" s="263"/>
      <c r="AC136" s="443">
        <v>0</v>
      </c>
      <c r="AD136" s="366"/>
      <c r="AE136" s="268">
        <v>0</v>
      </c>
      <c r="AF136" s="264"/>
      <c r="AG136" s="268">
        <v>0</v>
      </c>
      <c r="AH136" s="268">
        <v>0</v>
      </c>
      <c r="AI136" s="264"/>
      <c r="AJ136" s="268">
        <v>0</v>
      </c>
    </row>
    <row r="137" spans="1:36">
      <c r="A137" s="262" t="str">
        <f t="shared" si="0"/>
        <v>608</v>
      </c>
      <c r="B137" s="266">
        <v>126</v>
      </c>
      <c r="C137" s="440" t="s">
        <v>362</v>
      </c>
      <c r="D137" s="366"/>
      <c r="E137" s="366"/>
      <c r="F137" s="366"/>
      <c r="G137" s="268">
        <v>56</v>
      </c>
      <c r="H137" s="443">
        <v>104</v>
      </c>
      <c r="I137" s="366"/>
      <c r="J137" s="443">
        <v>0</v>
      </c>
      <c r="K137" s="366"/>
      <c r="L137" s="268">
        <v>28</v>
      </c>
      <c r="M137" s="443">
        <v>0</v>
      </c>
      <c r="N137" s="366"/>
      <c r="O137" s="443">
        <v>28</v>
      </c>
      <c r="P137" s="366"/>
      <c r="Q137" s="443">
        <v>76</v>
      </c>
      <c r="R137" s="366"/>
      <c r="S137" s="268">
        <v>0</v>
      </c>
      <c r="T137" s="268">
        <v>76</v>
      </c>
      <c r="U137" s="268">
        <v>104</v>
      </c>
      <c r="V137" s="443">
        <v>86</v>
      </c>
      <c r="W137" s="366"/>
      <c r="X137" s="263"/>
      <c r="Y137" s="443">
        <v>0</v>
      </c>
      <c r="Z137" s="366"/>
      <c r="AA137" s="268">
        <v>48</v>
      </c>
      <c r="AB137" s="263"/>
      <c r="AC137" s="443">
        <v>0</v>
      </c>
      <c r="AD137" s="366"/>
      <c r="AE137" s="268">
        <v>1</v>
      </c>
      <c r="AF137" s="264"/>
      <c r="AG137" s="268">
        <v>0</v>
      </c>
      <c r="AH137" s="268">
        <v>0</v>
      </c>
      <c r="AI137" s="264"/>
      <c r="AJ137" s="268">
        <v>0</v>
      </c>
    </row>
    <row r="138" spans="1:36">
      <c r="A138" s="262" t="str">
        <f t="shared" si="0"/>
        <v>609</v>
      </c>
      <c r="B138" s="266">
        <v>127</v>
      </c>
      <c r="C138" s="440" t="s">
        <v>363</v>
      </c>
      <c r="D138" s="366"/>
      <c r="E138" s="366"/>
      <c r="F138" s="366"/>
      <c r="G138" s="268">
        <v>54</v>
      </c>
      <c r="H138" s="443">
        <v>106</v>
      </c>
      <c r="I138" s="366"/>
      <c r="J138" s="443">
        <v>0</v>
      </c>
      <c r="K138" s="366"/>
      <c r="L138" s="268">
        <v>23</v>
      </c>
      <c r="M138" s="443">
        <v>0</v>
      </c>
      <c r="N138" s="366"/>
      <c r="O138" s="443">
        <v>23</v>
      </c>
      <c r="P138" s="366"/>
      <c r="Q138" s="443">
        <v>83</v>
      </c>
      <c r="R138" s="366"/>
      <c r="S138" s="268">
        <v>0</v>
      </c>
      <c r="T138" s="268">
        <v>83</v>
      </c>
      <c r="U138" s="268">
        <v>106</v>
      </c>
      <c r="V138" s="443">
        <v>96</v>
      </c>
      <c r="W138" s="366"/>
      <c r="X138" s="263"/>
      <c r="Y138" s="443">
        <v>7</v>
      </c>
      <c r="Z138" s="366"/>
      <c r="AA138" s="268">
        <v>116</v>
      </c>
      <c r="AB138" s="263"/>
      <c r="AC138" s="443">
        <v>1</v>
      </c>
      <c r="AD138" s="366"/>
      <c r="AE138" s="268">
        <v>6</v>
      </c>
      <c r="AF138" s="264"/>
      <c r="AG138" s="268">
        <v>0</v>
      </c>
      <c r="AH138" s="268">
        <v>0</v>
      </c>
      <c r="AI138" s="264"/>
      <c r="AJ138" s="268">
        <v>0</v>
      </c>
    </row>
    <row r="139" spans="1:36">
      <c r="A139" s="262" t="str">
        <f t="shared" si="0"/>
        <v>610</v>
      </c>
      <c r="B139" s="266">
        <v>128</v>
      </c>
      <c r="C139" s="440" t="s">
        <v>364</v>
      </c>
      <c r="D139" s="366"/>
      <c r="E139" s="366"/>
      <c r="F139" s="366"/>
      <c r="G139" s="268">
        <v>166</v>
      </c>
      <c r="H139" s="443">
        <v>230</v>
      </c>
      <c r="I139" s="366"/>
      <c r="J139" s="443">
        <v>0</v>
      </c>
      <c r="K139" s="366"/>
      <c r="L139" s="268">
        <v>69</v>
      </c>
      <c r="M139" s="443">
        <v>0</v>
      </c>
      <c r="N139" s="366"/>
      <c r="O139" s="443">
        <v>69</v>
      </c>
      <c r="P139" s="366"/>
      <c r="Q139" s="443">
        <v>161</v>
      </c>
      <c r="R139" s="366"/>
      <c r="S139" s="268">
        <v>0</v>
      </c>
      <c r="T139" s="268">
        <v>161</v>
      </c>
      <c r="U139" s="268">
        <v>230</v>
      </c>
      <c r="V139" s="443">
        <v>39</v>
      </c>
      <c r="W139" s="366"/>
      <c r="X139" s="263"/>
      <c r="Y139" s="443">
        <v>4</v>
      </c>
      <c r="Z139" s="366"/>
      <c r="AA139" s="268">
        <v>51</v>
      </c>
      <c r="AB139" s="263"/>
      <c r="AC139" s="443">
        <v>5</v>
      </c>
      <c r="AD139" s="366"/>
      <c r="AE139" s="268">
        <v>0</v>
      </c>
      <c r="AF139" s="264"/>
      <c r="AG139" s="268">
        <v>0</v>
      </c>
      <c r="AH139" s="268">
        <v>0</v>
      </c>
      <c r="AI139" s="264"/>
      <c r="AJ139" s="268">
        <v>0</v>
      </c>
    </row>
    <row r="140" spans="1:36">
      <c r="A140" s="262" t="str">
        <f t="shared" si="0"/>
        <v>601</v>
      </c>
      <c r="B140" s="266">
        <v>129</v>
      </c>
      <c r="C140" s="440" t="s">
        <v>365</v>
      </c>
      <c r="D140" s="366"/>
      <c r="E140" s="366"/>
      <c r="F140" s="366"/>
      <c r="G140" s="268">
        <v>670</v>
      </c>
      <c r="H140" s="443">
        <v>1461</v>
      </c>
      <c r="I140" s="366"/>
      <c r="J140" s="443">
        <v>0</v>
      </c>
      <c r="K140" s="366"/>
      <c r="L140" s="268">
        <v>355</v>
      </c>
      <c r="M140" s="443">
        <v>0</v>
      </c>
      <c r="N140" s="366"/>
      <c r="O140" s="443">
        <v>355</v>
      </c>
      <c r="P140" s="366"/>
      <c r="Q140" s="443">
        <v>1106</v>
      </c>
      <c r="R140" s="366"/>
      <c r="S140" s="268">
        <v>0</v>
      </c>
      <c r="T140" s="268">
        <v>1106</v>
      </c>
      <c r="U140" s="268">
        <v>1461</v>
      </c>
      <c r="V140" s="443">
        <v>118</v>
      </c>
      <c r="W140" s="366"/>
      <c r="X140" s="263"/>
      <c r="Y140" s="443">
        <v>108</v>
      </c>
      <c r="Z140" s="366"/>
      <c r="AA140" s="268">
        <v>627</v>
      </c>
      <c r="AB140" s="263"/>
      <c r="AC140" s="443">
        <v>5</v>
      </c>
      <c r="AD140" s="366"/>
      <c r="AE140" s="268">
        <v>66</v>
      </c>
      <c r="AF140" s="264"/>
      <c r="AG140" s="268">
        <v>0</v>
      </c>
      <c r="AH140" s="268">
        <v>0</v>
      </c>
      <c r="AI140" s="264"/>
      <c r="AJ140" s="268">
        <v>2</v>
      </c>
    </row>
    <row r="141" spans="1:36">
      <c r="A141" s="262" t="str">
        <f t="shared" si="0"/>
        <v>611</v>
      </c>
      <c r="B141" s="266">
        <v>130</v>
      </c>
      <c r="C141" s="440" t="s">
        <v>366</v>
      </c>
      <c r="D141" s="366"/>
      <c r="E141" s="366"/>
      <c r="F141" s="366"/>
      <c r="G141" s="268">
        <v>122</v>
      </c>
      <c r="H141" s="443">
        <v>0</v>
      </c>
      <c r="I141" s="366"/>
      <c r="J141" s="443">
        <v>167</v>
      </c>
      <c r="K141" s="366"/>
      <c r="L141" s="268">
        <v>0</v>
      </c>
      <c r="M141" s="443">
        <v>65</v>
      </c>
      <c r="N141" s="366"/>
      <c r="O141" s="443">
        <v>65</v>
      </c>
      <c r="P141" s="366"/>
      <c r="Q141" s="443">
        <v>0</v>
      </c>
      <c r="R141" s="366"/>
      <c r="S141" s="268">
        <v>102</v>
      </c>
      <c r="T141" s="268">
        <v>102</v>
      </c>
      <c r="U141" s="268">
        <v>167</v>
      </c>
      <c r="V141" s="443">
        <v>37</v>
      </c>
      <c r="W141" s="366"/>
      <c r="X141" s="263"/>
      <c r="Y141" s="443">
        <v>71</v>
      </c>
      <c r="Z141" s="366"/>
      <c r="AA141" s="268">
        <v>130</v>
      </c>
      <c r="AB141" s="263"/>
      <c r="AC141" s="443">
        <v>17</v>
      </c>
      <c r="AD141" s="366"/>
      <c r="AE141" s="268">
        <v>23</v>
      </c>
      <c r="AF141" s="264"/>
      <c r="AG141" s="268">
        <v>0</v>
      </c>
      <c r="AH141" s="268">
        <v>0</v>
      </c>
      <c r="AI141" s="264"/>
      <c r="AJ141" s="268">
        <v>0</v>
      </c>
    </row>
    <row r="142" spans="1:36">
      <c r="A142" s="262" t="str">
        <f t="shared" si="0"/>
        <v>612</v>
      </c>
      <c r="B142" s="266">
        <v>131</v>
      </c>
      <c r="C142" s="440" t="s">
        <v>367</v>
      </c>
      <c r="D142" s="366"/>
      <c r="E142" s="366"/>
      <c r="F142" s="366"/>
      <c r="G142" s="268">
        <v>916</v>
      </c>
      <c r="H142" s="443">
        <v>914</v>
      </c>
      <c r="I142" s="366"/>
      <c r="J142" s="443">
        <v>0</v>
      </c>
      <c r="K142" s="366"/>
      <c r="L142" s="268">
        <v>63</v>
      </c>
      <c r="M142" s="443">
        <v>0</v>
      </c>
      <c r="N142" s="366"/>
      <c r="O142" s="443">
        <v>63</v>
      </c>
      <c r="P142" s="366"/>
      <c r="Q142" s="443">
        <v>851</v>
      </c>
      <c r="R142" s="366"/>
      <c r="S142" s="268">
        <v>0</v>
      </c>
      <c r="T142" s="268">
        <v>851</v>
      </c>
      <c r="U142" s="268">
        <v>914</v>
      </c>
      <c r="V142" s="443">
        <v>0</v>
      </c>
      <c r="W142" s="366"/>
      <c r="X142" s="263"/>
      <c r="Y142" s="443">
        <v>8</v>
      </c>
      <c r="Z142" s="366"/>
      <c r="AA142" s="268">
        <v>45</v>
      </c>
      <c r="AB142" s="263"/>
      <c r="AC142" s="443">
        <v>26</v>
      </c>
      <c r="AD142" s="366"/>
      <c r="AE142" s="268">
        <v>0</v>
      </c>
      <c r="AF142" s="264"/>
      <c r="AG142" s="268">
        <v>0</v>
      </c>
      <c r="AH142" s="268">
        <v>0</v>
      </c>
      <c r="AI142" s="264"/>
      <c r="AJ142" s="268">
        <v>2</v>
      </c>
    </row>
    <row r="143" spans="1:36">
      <c r="A143" s="262" t="str">
        <f t="shared" si="0"/>
        <v>613</v>
      </c>
      <c r="B143" s="266">
        <v>132</v>
      </c>
      <c r="C143" s="440" t="s">
        <v>368</v>
      </c>
      <c r="D143" s="366"/>
      <c r="E143" s="366"/>
      <c r="F143" s="366"/>
      <c r="G143" s="268">
        <v>350</v>
      </c>
      <c r="H143" s="443">
        <v>456</v>
      </c>
      <c r="I143" s="366"/>
      <c r="J143" s="443">
        <v>0</v>
      </c>
      <c r="K143" s="366"/>
      <c r="L143" s="268">
        <v>110</v>
      </c>
      <c r="M143" s="443">
        <v>0</v>
      </c>
      <c r="N143" s="366"/>
      <c r="O143" s="443">
        <v>110</v>
      </c>
      <c r="P143" s="366"/>
      <c r="Q143" s="443">
        <v>346</v>
      </c>
      <c r="R143" s="366"/>
      <c r="S143" s="268">
        <v>0</v>
      </c>
      <c r="T143" s="268">
        <v>346</v>
      </c>
      <c r="U143" s="268">
        <v>456</v>
      </c>
      <c r="V143" s="443">
        <v>30</v>
      </c>
      <c r="W143" s="366"/>
      <c r="X143" s="263"/>
      <c r="Y143" s="443">
        <v>40</v>
      </c>
      <c r="Z143" s="366"/>
      <c r="AA143" s="268">
        <v>125</v>
      </c>
      <c r="AB143" s="263"/>
      <c r="AC143" s="443">
        <v>87</v>
      </c>
      <c r="AD143" s="366"/>
      <c r="AE143" s="268">
        <v>1</v>
      </c>
      <c r="AF143" s="264"/>
      <c r="AG143" s="268">
        <v>0</v>
      </c>
      <c r="AH143" s="268">
        <v>0</v>
      </c>
      <c r="AI143" s="264"/>
      <c r="AJ143" s="268">
        <v>1</v>
      </c>
    </row>
    <row r="144" spans="1:36">
      <c r="A144" s="262" t="str">
        <f t="shared" si="0"/>
        <v>615</v>
      </c>
      <c r="B144" s="266">
        <v>133</v>
      </c>
      <c r="C144" s="440" t="s">
        <v>369</v>
      </c>
      <c r="D144" s="366"/>
      <c r="E144" s="366"/>
      <c r="F144" s="366"/>
      <c r="G144" s="268">
        <v>156</v>
      </c>
      <c r="H144" s="443">
        <v>0</v>
      </c>
      <c r="I144" s="366"/>
      <c r="J144" s="443">
        <v>225</v>
      </c>
      <c r="K144" s="366"/>
      <c r="L144" s="268">
        <v>0</v>
      </c>
      <c r="M144" s="443">
        <v>56</v>
      </c>
      <c r="N144" s="366"/>
      <c r="O144" s="443">
        <v>56</v>
      </c>
      <c r="P144" s="366"/>
      <c r="Q144" s="443">
        <v>0</v>
      </c>
      <c r="R144" s="366"/>
      <c r="S144" s="268">
        <v>169</v>
      </c>
      <c r="T144" s="268">
        <v>169</v>
      </c>
      <c r="U144" s="268">
        <v>225</v>
      </c>
      <c r="V144" s="443">
        <v>44</v>
      </c>
      <c r="W144" s="366"/>
      <c r="X144" s="263"/>
      <c r="Y144" s="443">
        <v>19</v>
      </c>
      <c r="Z144" s="366"/>
      <c r="AA144" s="268">
        <v>43</v>
      </c>
      <c r="AB144" s="263"/>
      <c r="AC144" s="443">
        <v>26</v>
      </c>
      <c r="AD144" s="366"/>
      <c r="AE144" s="268">
        <v>0</v>
      </c>
      <c r="AF144" s="264"/>
      <c r="AG144" s="268">
        <v>0</v>
      </c>
      <c r="AH144" s="268">
        <v>0</v>
      </c>
      <c r="AI144" s="264"/>
      <c r="AJ144" s="268">
        <v>2</v>
      </c>
    </row>
    <row r="145" spans="1:36">
      <c r="A145" s="262" t="str">
        <f t="shared" si="0"/>
        <v>617</v>
      </c>
      <c r="B145" s="266">
        <v>134</v>
      </c>
      <c r="C145" s="440" t="s">
        <v>370</v>
      </c>
      <c r="D145" s="366"/>
      <c r="E145" s="366"/>
      <c r="F145" s="366"/>
      <c r="G145" s="268">
        <v>159</v>
      </c>
      <c r="H145" s="443">
        <v>222</v>
      </c>
      <c r="I145" s="366"/>
      <c r="J145" s="443">
        <v>0</v>
      </c>
      <c r="K145" s="366"/>
      <c r="L145" s="268">
        <v>62</v>
      </c>
      <c r="M145" s="443">
        <v>0</v>
      </c>
      <c r="N145" s="366"/>
      <c r="O145" s="443">
        <v>62</v>
      </c>
      <c r="P145" s="366"/>
      <c r="Q145" s="443">
        <v>160</v>
      </c>
      <c r="R145" s="366"/>
      <c r="S145" s="268">
        <v>0</v>
      </c>
      <c r="T145" s="268">
        <v>160</v>
      </c>
      <c r="U145" s="268">
        <v>222</v>
      </c>
      <c r="V145" s="443">
        <v>40</v>
      </c>
      <c r="W145" s="366"/>
      <c r="X145" s="263"/>
      <c r="Y145" s="443">
        <v>23</v>
      </c>
      <c r="Z145" s="366"/>
      <c r="AA145" s="268">
        <v>82</v>
      </c>
      <c r="AB145" s="263"/>
      <c r="AC145" s="443">
        <v>1</v>
      </c>
      <c r="AD145" s="366"/>
      <c r="AE145" s="268">
        <v>11</v>
      </c>
      <c r="AF145" s="264"/>
      <c r="AG145" s="268">
        <v>0</v>
      </c>
      <c r="AH145" s="268">
        <v>0</v>
      </c>
      <c r="AI145" s="264"/>
      <c r="AJ145" s="268">
        <v>1</v>
      </c>
    </row>
    <row r="146" spans="1:36">
      <c r="A146" s="262" t="str">
        <f t="shared" si="0"/>
        <v>616</v>
      </c>
      <c r="B146" s="266">
        <v>135</v>
      </c>
      <c r="C146" s="440" t="s">
        <v>371</v>
      </c>
      <c r="D146" s="366"/>
      <c r="E146" s="366"/>
      <c r="F146" s="366"/>
      <c r="G146" s="268">
        <v>676</v>
      </c>
      <c r="H146" s="443">
        <v>1194</v>
      </c>
      <c r="I146" s="366"/>
      <c r="J146" s="443">
        <v>0</v>
      </c>
      <c r="K146" s="366"/>
      <c r="L146" s="268">
        <v>306</v>
      </c>
      <c r="M146" s="443">
        <v>0</v>
      </c>
      <c r="N146" s="366"/>
      <c r="O146" s="443">
        <v>306</v>
      </c>
      <c r="P146" s="366"/>
      <c r="Q146" s="443">
        <v>888</v>
      </c>
      <c r="R146" s="366"/>
      <c r="S146" s="268">
        <v>0</v>
      </c>
      <c r="T146" s="268">
        <v>888</v>
      </c>
      <c r="U146" s="268">
        <v>1194</v>
      </c>
      <c r="V146" s="443">
        <v>77</v>
      </c>
      <c r="W146" s="366"/>
      <c r="X146" s="263"/>
      <c r="Y146" s="443">
        <v>220</v>
      </c>
      <c r="Z146" s="366"/>
      <c r="AA146" s="268">
        <v>631</v>
      </c>
      <c r="AB146" s="263"/>
      <c r="AC146" s="443">
        <v>159</v>
      </c>
      <c r="AD146" s="366"/>
      <c r="AE146" s="268">
        <v>2</v>
      </c>
      <c r="AF146" s="264"/>
      <c r="AG146" s="268">
        <v>0</v>
      </c>
      <c r="AH146" s="268">
        <v>0</v>
      </c>
      <c r="AI146" s="264"/>
      <c r="AJ146" s="268">
        <v>1</v>
      </c>
    </row>
    <row r="147" spans="1:36">
      <c r="A147" s="262" t="str">
        <f t="shared" si="0"/>
        <v>620</v>
      </c>
      <c r="B147" s="266">
        <v>136</v>
      </c>
      <c r="C147" s="440" t="s">
        <v>372</v>
      </c>
      <c r="D147" s="366"/>
      <c r="E147" s="366"/>
      <c r="F147" s="366"/>
      <c r="G147" s="268">
        <v>305</v>
      </c>
      <c r="H147" s="443">
        <v>0</v>
      </c>
      <c r="I147" s="366"/>
      <c r="J147" s="443">
        <v>333</v>
      </c>
      <c r="K147" s="366"/>
      <c r="L147" s="268">
        <v>0</v>
      </c>
      <c r="M147" s="443">
        <v>131</v>
      </c>
      <c r="N147" s="366"/>
      <c r="O147" s="443">
        <v>131</v>
      </c>
      <c r="P147" s="366"/>
      <c r="Q147" s="443">
        <v>0</v>
      </c>
      <c r="R147" s="366"/>
      <c r="S147" s="268">
        <v>202</v>
      </c>
      <c r="T147" s="268">
        <v>202</v>
      </c>
      <c r="U147" s="268">
        <v>333</v>
      </c>
      <c r="V147" s="443">
        <v>9</v>
      </c>
      <c r="W147" s="366"/>
      <c r="X147" s="263"/>
      <c r="Y147" s="443">
        <v>69</v>
      </c>
      <c r="Z147" s="366"/>
      <c r="AA147" s="268">
        <v>145</v>
      </c>
      <c r="AB147" s="263"/>
      <c r="AC147" s="443">
        <v>2</v>
      </c>
      <c r="AD147" s="366"/>
      <c r="AE147" s="268">
        <v>57</v>
      </c>
      <c r="AF147" s="264"/>
      <c r="AG147" s="268">
        <v>0</v>
      </c>
      <c r="AH147" s="268">
        <v>0</v>
      </c>
      <c r="AI147" s="264"/>
      <c r="AJ147" s="268">
        <v>0</v>
      </c>
    </row>
    <row r="148" spans="1:36">
      <c r="A148" s="262" t="str">
        <f t="shared" si="0"/>
        <v>623</v>
      </c>
      <c r="B148" s="266">
        <v>137</v>
      </c>
      <c r="C148" s="440" t="s">
        <v>373</v>
      </c>
      <c r="D148" s="366"/>
      <c r="E148" s="366"/>
      <c r="F148" s="366"/>
      <c r="G148" s="268">
        <v>40</v>
      </c>
      <c r="H148" s="443">
        <v>51</v>
      </c>
      <c r="I148" s="366"/>
      <c r="J148" s="443">
        <v>0</v>
      </c>
      <c r="K148" s="366"/>
      <c r="L148" s="268">
        <v>18</v>
      </c>
      <c r="M148" s="443">
        <v>0</v>
      </c>
      <c r="N148" s="366"/>
      <c r="O148" s="443">
        <v>18</v>
      </c>
      <c r="P148" s="366"/>
      <c r="Q148" s="443">
        <v>33</v>
      </c>
      <c r="R148" s="366"/>
      <c r="S148" s="268">
        <v>0</v>
      </c>
      <c r="T148" s="268">
        <v>33</v>
      </c>
      <c r="U148" s="268">
        <v>51</v>
      </c>
      <c r="V148" s="443">
        <v>28</v>
      </c>
      <c r="W148" s="366"/>
      <c r="X148" s="263"/>
      <c r="Y148" s="443">
        <v>17</v>
      </c>
      <c r="Z148" s="366"/>
      <c r="AA148" s="268">
        <v>70</v>
      </c>
      <c r="AB148" s="263"/>
      <c r="AC148" s="443">
        <v>2</v>
      </c>
      <c r="AD148" s="366"/>
      <c r="AE148" s="268">
        <v>0</v>
      </c>
      <c r="AF148" s="264"/>
      <c r="AG148" s="268">
        <v>0</v>
      </c>
      <c r="AH148" s="268">
        <v>0</v>
      </c>
      <c r="AI148" s="264"/>
      <c r="AJ148" s="268">
        <v>0</v>
      </c>
    </row>
    <row r="149" spans="1:36">
      <c r="A149" s="262" t="str">
        <f t="shared" si="0"/>
        <v>626</v>
      </c>
      <c r="B149" s="266">
        <v>138</v>
      </c>
      <c r="C149" s="440" t="s">
        <v>374</v>
      </c>
      <c r="D149" s="366"/>
      <c r="E149" s="366"/>
      <c r="F149" s="366"/>
      <c r="G149" s="268">
        <v>88</v>
      </c>
      <c r="H149" s="443">
        <v>128</v>
      </c>
      <c r="I149" s="366"/>
      <c r="J149" s="443">
        <v>0</v>
      </c>
      <c r="K149" s="366"/>
      <c r="L149" s="268">
        <v>19</v>
      </c>
      <c r="M149" s="443">
        <v>0</v>
      </c>
      <c r="N149" s="366"/>
      <c r="O149" s="443">
        <v>19</v>
      </c>
      <c r="P149" s="366"/>
      <c r="Q149" s="443">
        <v>109</v>
      </c>
      <c r="R149" s="366"/>
      <c r="S149" s="268">
        <v>0</v>
      </c>
      <c r="T149" s="268">
        <v>109</v>
      </c>
      <c r="U149" s="268">
        <v>128</v>
      </c>
      <c r="V149" s="443">
        <v>45</v>
      </c>
      <c r="W149" s="366"/>
      <c r="X149" s="263"/>
      <c r="Y149" s="443">
        <v>10</v>
      </c>
      <c r="Z149" s="366"/>
      <c r="AA149" s="268">
        <v>50</v>
      </c>
      <c r="AB149" s="263"/>
      <c r="AC149" s="443">
        <v>0</v>
      </c>
      <c r="AD149" s="366"/>
      <c r="AE149" s="268">
        <v>0</v>
      </c>
      <c r="AF149" s="264"/>
      <c r="AG149" s="268">
        <v>0</v>
      </c>
      <c r="AH149" s="268">
        <v>0</v>
      </c>
      <c r="AI149" s="264"/>
      <c r="AJ149" s="268">
        <v>0</v>
      </c>
    </row>
    <row r="150" spans="1:36">
      <c r="A150" s="262" t="str">
        <f t="shared" si="0"/>
        <v>628</v>
      </c>
      <c r="B150" s="266">
        <v>139</v>
      </c>
      <c r="C150" s="440" t="s">
        <v>375</v>
      </c>
      <c r="D150" s="366"/>
      <c r="E150" s="366"/>
      <c r="F150" s="366"/>
      <c r="G150" s="268">
        <v>208</v>
      </c>
      <c r="H150" s="443">
        <v>345</v>
      </c>
      <c r="I150" s="366"/>
      <c r="J150" s="443">
        <v>0</v>
      </c>
      <c r="K150" s="366"/>
      <c r="L150" s="268">
        <v>103</v>
      </c>
      <c r="M150" s="443">
        <v>0</v>
      </c>
      <c r="N150" s="366"/>
      <c r="O150" s="443">
        <v>103</v>
      </c>
      <c r="P150" s="366"/>
      <c r="Q150" s="443">
        <v>242</v>
      </c>
      <c r="R150" s="366"/>
      <c r="S150" s="268">
        <v>0</v>
      </c>
      <c r="T150" s="268">
        <v>242</v>
      </c>
      <c r="U150" s="268">
        <v>345</v>
      </c>
      <c r="V150" s="443">
        <v>66</v>
      </c>
      <c r="W150" s="366"/>
      <c r="X150" s="263"/>
      <c r="Y150" s="443">
        <v>15</v>
      </c>
      <c r="Z150" s="366"/>
      <c r="AA150" s="268">
        <v>52</v>
      </c>
      <c r="AB150" s="263"/>
      <c r="AC150" s="443">
        <v>0</v>
      </c>
      <c r="AD150" s="366"/>
      <c r="AE150" s="268">
        <v>0</v>
      </c>
      <c r="AF150" s="264"/>
      <c r="AG150" s="268">
        <v>0</v>
      </c>
      <c r="AH150" s="268">
        <v>0</v>
      </c>
      <c r="AI150" s="264"/>
      <c r="AJ150" s="268">
        <v>0</v>
      </c>
    </row>
    <row r="151" spans="1:36">
      <c r="A151" s="262" t="str">
        <f t="shared" si="0"/>
        <v>629</v>
      </c>
      <c r="B151" s="266">
        <v>140</v>
      </c>
      <c r="C151" s="440" t="s">
        <v>376</v>
      </c>
      <c r="D151" s="366"/>
      <c r="E151" s="366"/>
      <c r="F151" s="366"/>
      <c r="G151" s="268">
        <v>99</v>
      </c>
      <c r="H151" s="443">
        <v>99</v>
      </c>
      <c r="I151" s="366"/>
      <c r="J151" s="443">
        <v>0</v>
      </c>
      <c r="K151" s="366"/>
      <c r="L151" s="268">
        <v>8</v>
      </c>
      <c r="M151" s="443">
        <v>0</v>
      </c>
      <c r="N151" s="366"/>
      <c r="O151" s="443">
        <v>8</v>
      </c>
      <c r="P151" s="366"/>
      <c r="Q151" s="443">
        <v>91</v>
      </c>
      <c r="R151" s="366"/>
      <c r="S151" s="268">
        <v>0</v>
      </c>
      <c r="T151" s="268">
        <v>91</v>
      </c>
      <c r="U151" s="268">
        <v>99</v>
      </c>
      <c r="V151" s="443">
        <v>0</v>
      </c>
      <c r="W151" s="366"/>
      <c r="X151" s="263"/>
      <c r="Y151" s="443">
        <v>9</v>
      </c>
      <c r="Z151" s="366"/>
      <c r="AA151" s="268">
        <v>78</v>
      </c>
      <c r="AB151" s="263"/>
      <c r="AC151" s="443">
        <v>0</v>
      </c>
      <c r="AD151" s="366"/>
      <c r="AE151" s="268">
        <v>0</v>
      </c>
      <c r="AF151" s="264"/>
      <c r="AG151" s="268">
        <v>0</v>
      </c>
      <c r="AH151" s="268">
        <v>0</v>
      </c>
      <c r="AI151" s="264"/>
      <c r="AJ151" s="268">
        <v>0</v>
      </c>
    </row>
    <row r="152" spans="1:36">
      <c r="A152" s="262" t="str">
        <f t="shared" si="0"/>
        <v>639</v>
      </c>
      <c r="B152" s="266">
        <v>141</v>
      </c>
      <c r="C152" s="440" t="s">
        <v>377</v>
      </c>
      <c r="D152" s="366"/>
      <c r="E152" s="366"/>
      <c r="F152" s="366"/>
      <c r="G152" s="268">
        <v>1496</v>
      </c>
      <c r="H152" s="443">
        <v>657</v>
      </c>
      <c r="I152" s="366"/>
      <c r="J152" s="443">
        <v>0</v>
      </c>
      <c r="K152" s="366"/>
      <c r="L152" s="268">
        <v>650</v>
      </c>
      <c r="M152" s="443">
        <v>0</v>
      </c>
      <c r="N152" s="366"/>
      <c r="O152" s="443">
        <v>650</v>
      </c>
      <c r="P152" s="366"/>
      <c r="Q152" s="443">
        <v>7</v>
      </c>
      <c r="R152" s="366"/>
      <c r="S152" s="268">
        <v>0</v>
      </c>
      <c r="T152" s="268">
        <v>7</v>
      </c>
      <c r="U152" s="268">
        <v>657</v>
      </c>
      <c r="V152" s="443">
        <v>0</v>
      </c>
      <c r="W152" s="366"/>
      <c r="X152" s="263"/>
      <c r="Y152" s="443">
        <v>447</v>
      </c>
      <c r="Z152" s="366"/>
      <c r="AA152" s="268">
        <v>0</v>
      </c>
      <c r="AB152" s="263"/>
      <c r="AC152" s="443">
        <v>17</v>
      </c>
      <c r="AD152" s="366"/>
      <c r="AE152" s="268">
        <v>0</v>
      </c>
      <c r="AF152" s="264"/>
      <c r="AG152" s="268">
        <v>0</v>
      </c>
      <c r="AH152" s="268">
        <v>0</v>
      </c>
      <c r="AI152" s="264"/>
      <c r="AJ152" s="268">
        <v>0</v>
      </c>
    </row>
    <row r="153" spans="1:36">
      <c r="A153" s="262" t="str">
        <f t="shared" si="0"/>
        <v>639</v>
      </c>
      <c r="B153" s="266">
        <v>142</v>
      </c>
      <c r="C153" s="440" t="s">
        <v>378</v>
      </c>
      <c r="D153" s="366"/>
      <c r="E153" s="366"/>
      <c r="F153" s="366"/>
      <c r="G153" s="268">
        <v>2702</v>
      </c>
      <c r="H153" s="443">
        <v>3440</v>
      </c>
      <c r="I153" s="366"/>
      <c r="J153" s="443">
        <v>0</v>
      </c>
      <c r="K153" s="366"/>
      <c r="L153" s="268">
        <v>0</v>
      </c>
      <c r="M153" s="443">
        <v>0</v>
      </c>
      <c r="N153" s="366"/>
      <c r="O153" s="443">
        <v>0</v>
      </c>
      <c r="P153" s="366"/>
      <c r="Q153" s="443">
        <v>3440</v>
      </c>
      <c r="R153" s="366"/>
      <c r="S153" s="268">
        <v>0</v>
      </c>
      <c r="T153" s="268">
        <v>3440</v>
      </c>
      <c r="U153" s="268">
        <v>3440</v>
      </c>
      <c r="V153" s="443">
        <v>27</v>
      </c>
      <c r="W153" s="366"/>
      <c r="X153" s="263"/>
      <c r="Y153" s="443">
        <v>0</v>
      </c>
      <c r="Z153" s="366"/>
      <c r="AA153" s="268">
        <v>304</v>
      </c>
      <c r="AB153" s="263"/>
      <c r="AC153" s="443">
        <v>149</v>
      </c>
      <c r="AD153" s="366"/>
      <c r="AE153" s="268">
        <v>0</v>
      </c>
      <c r="AF153" s="264"/>
      <c r="AG153" s="268">
        <v>0</v>
      </c>
      <c r="AH153" s="268">
        <v>0</v>
      </c>
      <c r="AI153" s="264"/>
      <c r="AJ153" s="268">
        <v>8</v>
      </c>
    </row>
    <row r="154" spans="1:36">
      <c r="A154" s="262" t="str">
        <f t="shared" si="0"/>
        <v>639</v>
      </c>
      <c r="B154" s="266">
        <v>143</v>
      </c>
      <c r="C154" s="440" t="s">
        <v>379</v>
      </c>
      <c r="D154" s="366"/>
      <c r="E154" s="366"/>
      <c r="F154" s="366"/>
      <c r="G154" s="268">
        <v>402</v>
      </c>
      <c r="H154" s="443">
        <v>0</v>
      </c>
      <c r="I154" s="366"/>
      <c r="J154" s="443">
        <v>456</v>
      </c>
      <c r="K154" s="366"/>
      <c r="L154" s="268">
        <v>0</v>
      </c>
      <c r="M154" s="443">
        <v>160</v>
      </c>
      <c r="N154" s="366"/>
      <c r="O154" s="443">
        <v>160</v>
      </c>
      <c r="P154" s="366"/>
      <c r="Q154" s="443">
        <v>0</v>
      </c>
      <c r="R154" s="366"/>
      <c r="S154" s="268">
        <v>296</v>
      </c>
      <c r="T154" s="268">
        <v>296</v>
      </c>
      <c r="U154" s="268">
        <v>456</v>
      </c>
      <c r="V154" s="443">
        <v>13</v>
      </c>
      <c r="W154" s="366"/>
      <c r="X154" s="263"/>
      <c r="Y154" s="443">
        <v>121</v>
      </c>
      <c r="Z154" s="366"/>
      <c r="AA154" s="268">
        <v>145</v>
      </c>
      <c r="AB154" s="263"/>
      <c r="AC154" s="443">
        <v>7</v>
      </c>
      <c r="AD154" s="366"/>
      <c r="AE154" s="268">
        <v>0</v>
      </c>
      <c r="AF154" s="264"/>
      <c r="AG154" s="268">
        <v>0</v>
      </c>
      <c r="AH154" s="268">
        <v>0</v>
      </c>
      <c r="AI154" s="264"/>
      <c r="AJ154" s="268">
        <v>1</v>
      </c>
    </row>
    <row r="155" spans="1:36">
      <c r="A155" s="262" t="str">
        <f t="shared" si="0"/>
        <v/>
      </c>
      <c r="B155" s="263"/>
      <c r="C155" s="263"/>
      <c r="D155" s="263"/>
      <c r="E155" s="263"/>
      <c r="F155" s="263"/>
      <c r="G155" s="263"/>
      <c r="H155" s="263"/>
      <c r="I155" s="441" t="s">
        <v>380</v>
      </c>
      <c r="J155" s="366"/>
      <c r="K155" s="366"/>
      <c r="L155" s="366"/>
      <c r="M155" s="366"/>
      <c r="N155" s="366"/>
      <c r="O155" s="366"/>
      <c r="P155" s="366"/>
      <c r="Q155" s="366"/>
      <c r="R155" s="263"/>
      <c r="S155" s="263"/>
      <c r="T155" s="263"/>
      <c r="U155" s="263"/>
      <c r="V155" s="263"/>
      <c r="W155" s="263"/>
      <c r="X155" s="263"/>
      <c r="Y155" s="263"/>
      <c r="Z155" s="263"/>
      <c r="AA155" s="263"/>
      <c r="AB155" s="263"/>
      <c r="AC155" s="263"/>
      <c r="AD155" s="263"/>
      <c r="AE155" s="263"/>
      <c r="AF155" s="264"/>
      <c r="AG155" s="263"/>
      <c r="AH155" s="263"/>
      <c r="AI155" s="264"/>
      <c r="AJ155" s="263"/>
    </row>
    <row r="156" spans="1:36">
      <c r="A156" s="262" t="str">
        <f t="shared" si="0"/>
        <v/>
      </c>
      <c r="B156" s="264"/>
      <c r="C156" s="264"/>
      <c r="D156" s="264"/>
      <c r="E156" s="264"/>
      <c r="F156" s="264"/>
      <c r="G156" s="263"/>
      <c r="H156" s="263"/>
      <c r="I156" s="441" t="s">
        <v>381</v>
      </c>
      <c r="J156" s="366"/>
      <c r="K156" s="441" t="s">
        <v>382</v>
      </c>
      <c r="L156" s="366"/>
      <c r="M156" s="366"/>
      <c r="N156" s="263"/>
      <c r="O156" s="263"/>
      <c r="P156" s="263"/>
      <c r="Q156" s="263"/>
      <c r="R156" s="263"/>
      <c r="S156" s="263"/>
      <c r="T156" s="263"/>
      <c r="U156" s="263"/>
      <c r="V156" s="263"/>
      <c r="W156" s="263"/>
      <c r="X156" s="263"/>
      <c r="Y156" s="263"/>
      <c r="Z156" s="263"/>
      <c r="AA156" s="263"/>
      <c r="AB156" s="263"/>
      <c r="AC156" s="263"/>
      <c r="AD156" s="263"/>
      <c r="AE156" s="263"/>
      <c r="AF156" s="263"/>
      <c r="AG156" s="263"/>
      <c r="AH156" s="263"/>
      <c r="AI156" s="263"/>
      <c r="AJ156" s="263"/>
    </row>
    <row r="157" spans="1:36">
      <c r="A157" s="262" t="str">
        <f t="shared" si="0"/>
        <v/>
      </c>
      <c r="B157" s="264"/>
      <c r="C157" s="264"/>
      <c r="D157" s="264"/>
      <c r="E157" s="264"/>
      <c r="F157" s="264"/>
      <c r="G157" s="264"/>
      <c r="H157" s="264"/>
      <c r="I157" s="265"/>
      <c r="J157" s="265"/>
      <c r="K157" s="265"/>
      <c r="L157" s="265"/>
      <c r="M157" s="265"/>
      <c r="N157" s="263"/>
      <c r="O157" s="263"/>
      <c r="P157" s="263"/>
      <c r="Q157" s="263"/>
      <c r="R157" s="264"/>
      <c r="S157" s="264"/>
      <c r="T157" s="264"/>
      <c r="U157" s="263"/>
      <c r="V157" s="264"/>
      <c r="W157" s="264"/>
      <c r="X157" s="264"/>
      <c r="Y157" s="264"/>
      <c r="Z157" s="264"/>
      <c r="AA157" s="264"/>
      <c r="AB157" s="264"/>
      <c r="AC157" s="264"/>
      <c r="AD157" s="264"/>
      <c r="AE157" s="264"/>
      <c r="AF157" s="264"/>
      <c r="AG157" s="264"/>
      <c r="AH157" s="264"/>
      <c r="AI157" s="264"/>
      <c r="AJ157" s="264"/>
    </row>
    <row r="158" spans="1:36">
      <c r="A158" s="262" t="str">
        <f t="shared" si="0"/>
        <v/>
      </c>
      <c r="B158" s="264"/>
      <c r="C158" s="264"/>
      <c r="D158" s="264"/>
      <c r="E158" s="264"/>
      <c r="F158" s="264"/>
      <c r="G158" s="264"/>
      <c r="H158" s="264"/>
      <c r="I158" s="263"/>
      <c r="J158" s="263"/>
      <c r="K158" s="263"/>
      <c r="L158" s="263"/>
      <c r="M158" s="263"/>
      <c r="N158" s="264"/>
      <c r="O158" s="264"/>
      <c r="P158" s="264"/>
      <c r="Q158" s="264"/>
      <c r="R158" s="264"/>
      <c r="S158" s="264"/>
      <c r="T158" s="265"/>
      <c r="U158" s="264"/>
      <c r="V158" s="264"/>
      <c r="W158" s="264"/>
      <c r="X158" s="264"/>
      <c r="Y158" s="264"/>
      <c r="Z158" s="264"/>
      <c r="AA158" s="264"/>
      <c r="AB158" s="264"/>
      <c r="AC158" s="264"/>
      <c r="AD158" s="264"/>
      <c r="AE158" s="264"/>
      <c r="AF158" s="264"/>
      <c r="AG158" s="264"/>
      <c r="AH158" s="264"/>
      <c r="AI158" s="264"/>
      <c r="AJ158" s="264"/>
    </row>
    <row r="159" spans="1:36">
      <c r="A159" s="262" t="str">
        <f t="shared" si="0"/>
        <v/>
      </c>
    </row>
    <row r="160" spans="1:36">
      <c r="A160" s="262" t="str">
        <f t="shared" si="0"/>
        <v/>
      </c>
    </row>
  </sheetData>
  <mergeCells count="1314">
    <mergeCell ref="O16:P16"/>
    <mergeCell ref="O17:P17"/>
    <mergeCell ref="O28:P28"/>
    <mergeCell ref="O21:P21"/>
    <mergeCell ref="O22:P22"/>
    <mergeCell ref="M37:N37"/>
    <mergeCell ref="M36:N36"/>
    <mergeCell ref="O36:P36"/>
    <mergeCell ref="H15:I15"/>
    <mergeCell ref="H16:I16"/>
    <mergeCell ref="H18:I18"/>
    <mergeCell ref="H19:I19"/>
    <mergeCell ref="H40:I40"/>
    <mergeCell ref="H39:I39"/>
    <mergeCell ref="H43:I43"/>
    <mergeCell ref="O33:P33"/>
    <mergeCell ref="O34:P34"/>
    <mergeCell ref="O37:P37"/>
    <mergeCell ref="J38:K38"/>
    <mergeCell ref="J37:K37"/>
    <mergeCell ref="J39:K39"/>
    <mergeCell ref="H34:I34"/>
    <mergeCell ref="J34:K34"/>
    <mergeCell ref="H33:I33"/>
    <mergeCell ref="J33:K33"/>
    <mergeCell ref="M32:N32"/>
    <mergeCell ref="M31:N31"/>
    <mergeCell ref="M34:N34"/>
    <mergeCell ref="M33:N33"/>
    <mergeCell ref="M41:N41"/>
    <mergeCell ref="M42:N42"/>
    <mergeCell ref="O40:P40"/>
    <mergeCell ref="Q39:R39"/>
    <mergeCell ref="Q40:R40"/>
    <mergeCell ref="Q46:R46"/>
    <mergeCell ref="Q45:R45"/>
    <mergeCell ref="M39:N39"/>
    <mergeCell ref="M38:N38"/>
    <mergeCell ref="H30:I30"/>
    <mergeCell ref="J30:K30"/>
    <mergeCell ref="H32:I32"/>
    <mergeCell ref="H31:I31"/>
    <mergeCell ref="J31:K31"/>
    <mergeCell ref="M30:N30"/>
    <mergeCell ref="H37:I37"/>
    <mergeCell ref="H38:I38"/>
    <mergeCell ref="O32:P32"/>
    <mergeCell ref="O27:P27"/>
    <mergeCell ref="O19:P19"/>
    <mergeCell ref="O41:P41"/>
    <mergeCell ref="J40:K40"/>
    <mergeCell ref="J41:K41"/>
    <mergeCell ref="J42:K42"/>
    <mergeCell ref="O35:P35"/>
    <mergeCell ref="Q35:R35"/>
    <mergeCell ref="J35:K35"/>
    <mergeCell ref="J36:K36"/>
    <mergeCell ref="Q36:R36"/>
    <mergeCell ref="Q37:R37"/>
    <mergeCell ref="V16:W16"/>
    <mergeCell ref="M46:N46"/>
    <mergeCell ref="O46:P46"/>
    <mergeCell ref="Q43:R43"/>
    <mergeCell ref="J44:K44"/>
    <mergeCell ref="J45:K45"/>
    <mergeCell ref="J46:K46"/>
    <mergeCell ref="J43:K43"/>
    <mergeCell ref="M43:N43"/>
    <mergeCell ref="O43:P43"/>
    <mergeCell ref="O45:P45"/>
    <mergeCell ref="Q33:R33"/>
    <mergeCell ref="Q22:R22"/>
    <mergeCell ref="Q26:R26"/>
    <mergeCell ref="Q23:R23"/>
    <mergeCell ref="Q25:R25"/>
    <mergeCell ref="Q27:R27"/>
    <mergeCell ref="Q32:R32"/>
    <mergeCell ref="Q42:R42"/>
    <mergeCell ref="O42:P42"/>
    <mergeCell ref="O39:P39"/>
    <mergeCell ref="Q34:R34"/>
    <mergeCell ref="M35:N35"/>
    <mergeCell ref="M40:N40"/>
    <mergeCell ref="Q41:R41"/>
    <mergeCell ref="Q38:R38"/>
    <mergeCell ref="Q31:R31"/>
    <mergeCell ref="Q30:R30"/>
    <mergeCell ref="O31:P31"/>
    <mergeCell ref="Q29:R29"/>
    <mergeCell ref="Y24:Z24"/>
    <mergeCell ref="V25:W25"/>
    <mergeCell ref="V24:W24"/>
    <mergeCell ref="V23:W23"/>
    <mergeCell ref="V26:W26"/>
    <mergeCell ref="H27:I27"/>
    <mergeCell ref="J27:K27"/>
    <mergeCell ref="H29:I29"/>
    <mergeCell ref="H28:I28"/>
    <mergeCell ref="O30:P30"/>
    <mergeCell ref="O29:P29"/>
    <mergeCell ref="V27:W27"/>
    <mergeCell ref="V28:W28"/>
    <mergeCell ref="Q28:R28"/>
    <mergeCell ref="M28:N28"/>
    <mergeCell ref="M29:N29"/>
    <mergeCell ref="M24:N24"/>
    <mergeCell ref="M25:N25"/>
    <mergeCell ref="O24:P24"/>
    <mergeCell ref="O25:P25"/>
    <mergeCell ref="M44:N44"/>
    <mergeCell ref="M45:N45"/>
    <mergeCell ref="Q44:R44"/>
    <mergeCell ref="O44:P44"/>
    <mergeCell ref="M23:N23"/>
    <mergeCell ref="H22:I22"/>
    <mergeCell ref="H23:I23"/>
    <mergeCell ref="H25:I25"/>
    <mergeCell ref="H26:I26"/>
    <mergeCell ref="Y121:Z121"/>
    <mergeCell ref="Y122:Z122"/>
    <mergeCell ref="Y119:Z119"/>
    <mergeCell ref="Y120:Z120"/>
    <mergeCell ref="Y150:Z150"/>
    <mergeCell ref="Y151:Z151"/>
    <mergeCell ref="Y38:Z38"/>
    <mergeCell ref="Y37:Z37"/>
    <mergeCell ref="V126:W126"/>
    <mergeCell ref="V127:W127"/>
    <mergeCell ref="V124:W124"/>
    <mergeCell ref="V125:W125"/>
    <mergeCell ref="V31:W31"/>
    <mergeCell ref="Y31:Z31"/>
    <mergeCell ref="V33:W33"/>
    <mergeCell ref="V30:W30"/>
    <mergeCell ref="V32:W32"/>
    <mergeCell ref="V29:W29"/>
    <mergeCell ref="Y29:Z29"/>
    <mergeCell ref="J124:K124"/>
    <mergeCell ref="J123:K123"/>
    <mergeCell ref="Q24:R24"/>
    <mergeCell ref="O26:P26"/>
    <mergeCell ref="Y154:Z154"/>
    <mergeCell ref="Y153:Z153"/>
    <mergeCell ref="AC137:AD137"/>
    <mergeCell ref="Y136:Z136"/>
    <mergeCell ref="Y137:Z137"/>
    <mergeCell ref="AC114:AD114"/>
    <mergeCell ref="AC119:AD119"/>
    <mergeCell ref="AC118:AD118"/>
    <mergeCell ref="AC117:AD117"/>
    <mergeCell ref="AC116:AD116"/>
    <mergeCell ref="AC115:AD115"/>
    <mergeCell ref="Y118:Z118"/>
    <mergeCell ref="Y117:Z117"/>
    <mergeCell ref="AC121:AD121"/>
    <mergeCell ref="AC120:AD120"/>
    <mergeCell ref="AC122:AD122"/>
    <mergeCell ref="AC125:AD125"/>
    <mergeCell ref="AC124:AD124"/>
    <mergeCell ref="AC154:AD154"/>
    <mergeCell ref="AC142:AD142"/>
    <mergeCell ref="AC129:AD129"/>
    <mergeCell ref="AC123:AD123"/>
    <mergeCell ref="AC126:AD126"/>
    <mergeCell ref="Y126:Z126"/>
    <mergeCell ref="Y123:Z123"/>
    <mergeCell ref="Y124:Z124"/>
    <mergeCell ref="Y145:Z145"/>
    <mergeCell ref="AC147:AD147"/>
    <mergeCell ref="Y149:Z149"/>
    <mergeCell ref="AC35:AD35"/>
    <mergeCell ref="AC34:AD34"/>
    <mergeCell ref="AC36:AD36"/>
    <mergeCell ref="V35:W35"/>
    <mergeCell ref="Y36:Z36"/>
    <mergeCell ref="V36:W36"/>
    <mergeCell ref="V38:W38"/>
    <mergeCell ref="V39:W39"/>
    <mergeCell ref="V37:W37"/>
    <mergeCell ref="V90:W90"/>
    <mergeCell ref="V88:W88"/>
    <mergeCell ref="V89:W89"/>
    <mergeCell ref="V95:W95"/>
    <mergeCell ref="V105:W105"/>
    <mergeCell ref="V104:W104"/>
    <mergeCell ref="V107:W107"/>
    <mergeCell ref="V120:W120"/>
    <mergeCell ref="V109:W109"/>
    <mergeCell ref="V110:W110"/>
    <mergeCell ref="Y57:Z57"/>
    <mergeCell ref="Y66:Z66"/>
    <mergeCell ref="Y63:Z63"/>
    <mergeCell ref="Y62:Z62"/>
    <mergeCell ref="Y51:Z51"/>
    <mergeCell ref="Y55:Z55"/>
    <mergeCell ref="Y54:Z54"/>
    <mergeCell ref="Y53:Z53"/>
    <mergeCell ref="Y44:Z44"/>
    <mergeCell ref="Y46:Z46"/>
    <mergeCell ref="Y45:Z45"/>
    <mergeCell ref="V46:W46"/>
    <mergeCell ref="AC133:AD133"/>
    <mergeCell ref="V154:W154"/>
    <mergeCell ref="V153:W153"/>
    <mergeCell ref="V151:W151"/>
    <mergeCell ref="V152:W152"/>
    <mergeCell ref="V137:W137"/>
    <mergeCell ref="V123:W123"/>
    <mergeCell ref="V138:W138"/>
    <mergeCell ref="V146:W146"/>
    <mergeCell ref="V85:W85"/>
    <mergeCell ref="V82:W82"/>
    <mergeCell ref="V84:W84"/>
    <mergeCell ref="V83:W83"/>
    <mergeCell ref="V142:W142"/>
    <mergeCell ref="V122:W122"/>
    <mergeCell ref="Y100:Z100"/>
    <mergeCell ref="AC100:AD100"/>
    <mergeCell ref="Y97:Z97"/>
    <mergeCell ref="Y98:Z98"/>
    <mergeCell ref="Y99:Z99"/>
    <mergeCell ref="Y101:Z101"/>
    <mergeCell ref="AC96:AD96"/>
    <mergeCell ref="AC97:AD97"/>
    <mergeCell ref="AC101:AD101"/>
    <mergeCell ref="AC98:AD98"/>
    <mergeCell ref="Y82:Z82"/>
    <mergeCell ref="Y83:Z83"/>
    <mergeCell ref="Y92:Z92"/>
    <mergeCell ref="AC151:AD151"/>
    <mergeCell ref="AC148:AD148"/>
    <mergeCell ref="AC149:AD149"/>
    <mergeCell ref="AC153:AD153"/>
    <mergeCell ref="AC152:AD152"/>
    <mergeCell ref="AC71:AD71"/>
    <mergeCell ref="AC72:AD72"/>
    <mergeCell ref="AC64:AD64"/>
    <mergeCell ref="V72:W72"/>
    <mergeCell ref="V74:W74"/>
    <mergeCell ref="Y76:Z76"/>
    <mergeCell ref="Y77:Z77"/>
    <mergeCell ref="AC70:AD70"/>
    <mergeCell ref="Y64:Z64"/>
    <mergeCell ref="V54:W54"/>
    <mergeCell ref="V55:W55"/>
    <mergeCell ref="Y56:Z56"/>
    <mergeCell ref="V56:W56"/>
    <mergeCell ref="V57:W57"/>
    <mergeCell ref="AC55:AD55"/>
    <mergeCell ref="AC54:AD54"/>
    <mergeCell ref="Y59:Z59"/>
    <mergeCell ref="V59:W59"/>
    <mergeCell ref="V58:W58"/>
    <mergeCell ref="V60:W60"/>
    <mergeCell ref="Y60:Z60"/>
    <mergeCell ref="V71:W71"/>
    <mergeCell ref="Y71:Z71"/>
    <mergeCell ref="V69:W69"/>
    <mergeCell ref="V70:W70"/>
    <mergeCell ref="AC68:AD68"/>
    <mergeCell ref="AC69:AD69"/>
    <mergeCell ref="AC65:AD65"/>
    <mergeCell ref="V65:W65"/>
    <mergeCell ref="Y152:Z152"/>
    <mergeCell ref="AC132:AD132"/>
    <mergeCell ref="Y65:Z65"/>
    <mergeCell ref="V61:W61"/>
    <mergeCell ref="Y61:Z61"/>
    <mergeCell ref="O144:P144"/>
    <mergeCell ref="O143:P143"/>
    <mergeCell ref="Y146:Z146"/>
    <mergeCell ref="Y142:Z142"/>
    <mergeCell ref="Y148:Z148"/>
    <mergeCell ref="Y147:Z147"/>
    <mergeCell ref="O125:P125"/>
    <mergeCell ref="Q119:R119"/>
    <mergeCell ref="Q123:R123"/>
    <mergeCell ref="Q139:R139"/>
    <mergeCell ref="Q136:R136"/>
    <mergeCell ref="Q137:R137"/>
    <mergeCell ref="Q138:R138"/>
    <mergeCell ref="Y127:Z127"/>
    <mergeCell ref="Y125:Z125"/>
    <mergeCell ref="V144:W144"/>
    <mergeCell ref="V145:W145"/>
    <mergeCell ref="Y143:Z143"/>
    <mergeCell ref="V143:W143"/>
    <mergeCell ref="V140:W140"/>
    <mergeCell ref="Y141:Z141"/>
    <mergeCell ref="Y140:Z140"/>
    <mergeCell ref="V134:W134"/>
    <mergeCell ref="Q90:R90"/>
    <mergeCell ref="O90:P90"/>
    <mergeCell ref="O62:P62"/>
    <mergeCell ref="V111:W111"/>
    <mergeCell ref="Q111:R111"/>
    <mergeCell ref="B108:AJ108"/>
    <mergeCell ref="AC134:AD134"/>
    <mergeCell ref="AC150:AD150"/>
    <mergeCell ref="H154:I154"/>
    <mergeCell ref="J154:K154"/>
    <mergeCell ref="J146:K146"/>
    <mergeCell ref="M152:N152"/>
    <mergeCell ref="H152:I152"/>
    <mergeCell ref="O152:P152"/>
    <mergeCell ref="Q152:R152"/>
    <mergeCell ref="J134:K134"/>
    <mergeCell ref="J133:K133"/>
    <mergeCell ref="J116:K116"/>
    <mergeCell ref="J117:K117"/>
    <mergeCell ref="J113:K113"/>
    <mergeCell ref="J115:K115"/>
    <mergeCell ref="J125:K125"/>
    <mergeCell ref="J114:K114"/>
    <mergeCell ref="Q142:R142"/>
    <mergeCell ref="AC146:AD146"/>
    <mergeCell ref="AC145:AD145"/>
    <mergeCell ref="AC143:AD143"/>
    <mergeCell ref="AC144:AD144"/>
    <mergeCell ref="H139:I139"/>
    <mergeCell ref="H136:I136"/>
    <mergeCell ref="M145:N145"/>
    <mergeCell ref="O145:P145"/>
    <mergeCell ref="O149:P149"/>
    <mergeCell ref="O150:P150"/>
    <mergeCell ref="M150:N150"/>
    <mergeCell ref="M151:N151"/>
    <mergeCell ref="M143:N143"/>
    <mergeCell ref="M144:N144"/>
    <mergeCell ref="C152:F152"/>
    <mergeCell ref="O153:P153"/>
    <mergeCell ref="Q153:R153"/>
    <mergeCell ref="Q151:R151"/>
    <mergeCell ref="O151:P151"/>
    <mergeCell ref="Q149:R149"/>
    <mergeCell ref="V147:W147"/>
    <mergeCell ref="V149:W149"/>
    <mergeCell ref="V150:W150"/>
    <mergeCell ref="V148:W148"/>
    <mergeCell ref="C154:F154"/>
    <mergeCell ref="C153:F153"/>
    <mergeCell ref="M154:N154"/>
    <mergeCell ref="J153:K153"/>
    <mergeCell ref="H153:I153"/>
    <mergeCell ref="M149:N149"/>
    <mergeCell ref="Q146:R146"/>
    <mergeCell ref="Q147:R147"/>
    <mergeCell ref="Q148:R148"/>
    <mergeCell ref="Q150:R150"/>
    <mergeCell ref="J152:K152"/>
    <mergeCell ref="H151:I151"/>
    <mergeCell ref="J148:K148"/>
    <mergeCell ref="J147:K147"/>
    <mergeCell ref="H150:I150"/>
    <mergeCell ref="H149:I149"/>
    <mergeCell ref="H146:I146"/>
    <mergeCell ref="H147:I147"/>
    <mergeCell ref="H148:I148"/>
    <mergeCell ref="J149:K149"/>
    <mergeCell ref="I155:Q155"/>
    <mergeCell ref="K156:M156"/>
    <mergeCell ref="I156:J156"/>
    <mergeCell ref="M153:N153"/>
    <mergeCell ref="O154:P154"/>
    <mergeCell ref="Q154:R154"/>
    <mergeCell ref="M134:N134"/>
    <mergeCell ref="M124:N124"/>
    <mergeCell ref="M127:N127"/>
    <mergeCell ref="M128:N128"/>
    <mergeCell ref="M129:N129"/>
    <mergeCell ref="M114:N114"/>
    <mergeCell ref="M113:N113"/>
    <mergeCell ref="O117:P117"/>
    <mergeCell ref="M117:N117"/>
    <mergeCell ref="M119:N119"/>
    <mergeCell ref="M118:N118"/>
    <mergeCell ref="M120:N120"/>
    <mergeCell ref="O122:P122"/>
    <mergeCell ref="O120:P120"/>
    <mergeCell ref="O121:P121"/>
    <mergeCell ref="O119:P119"/>
    <mergeCell ref="O118:P118"/>
    <mergeCell ref="O123:P123"/>
    <mergeCell ref="O124:P124"/>
    <mergeCell ref="M135:N135"/>
    <mergeCell ref="M142:N142"/>
    <mergeCell ref="O142:P142"/>
    <mergeCell ref="O116:P116"/>
    <mergeCell ref="O113:P113"/>
    <mergeCell ref="O114:P114"/>
    <mergeCell ref="M116:N116"/>
    <mergeCell ref="H124:I124"/>
    <mergeCell ref="H125:I125"/>
    <mergeCell ref="C122:F122"/>
    <mergeCell ref="C123:F123"/>
    <mergeCell ref="C121:F121"/>
    <mergeCell ref="C126:F126"/>
    <mergeCell ref="C116:F116"/>
    <mergeCell ref="C113:F113"/>
    <mergeCell ref="C117:F117"/>
    <mergeCell ref="C119:F119"/>
    <mergeCell ref="C118:F118"/>
    <mergeCell ref="V114:W114"/>
    <mergeCell ref="H114:I114"/>
    <mergeCell ref="H115:I115"/>
    <mergeCell ref="H116:I116"/>
    <mergeCell ref="H117:I117"/>
    <mergeCell ref="H128:I128"/>
    <mergeCell ref="H118:I118"/>
    <mergeCell ref="C127:F127"/>
    <mergeCell ref="J126:K126"/>
    <mergeCell ref="J127:K127"/>
    <mergeCell ref="O115:P115"/>
    <mergeCell ref="Q115:R115"/>
    <mergeCell ref="Q114:R114"/>
    <mergeCell ref="Q113:R113"/>
    <mergeCell ref="Q118:R118"/>
    <mergeCell ref="Q116:R116"/>
    <mergeCell ref="Q117:R117"/>
    <mergeCell ref="H134:I134"/>
    <mergeCell ref="C134:F134"/>
    <mergeCell ref="C149:F149"/>
    <mergeCell ref="C150:F150"/>
    <mergeCell ref="C151:F151"/>
    <mergeCell ref="C135:F135"/>
    <mergeCell ref="Q122:R122"/>
    <mergeCell ref="Q121:R121"/>
    <mergeCell ref="C120:F120"/>
    <mergeCell ref="Q120:R120"/>
    <mergeCell ref="H130:I130"/>
    <mergeCell ref="C132:F132"/>
    <mergeCell ref="C133:F133"/>
    <mergeCell ref="M115:N115"/>
    <mergeCell ref="C114:F114"/>
    <mergeCell ref="C112:F112"/>
    <mergeCell ref="H112:I112"/>
    <mergeCell ref="H113:I113"/>
    <mergeCell ref="J112:K112"/>
    <mergeCell ref="M112:N112"/>
    <mergeCell ref="Q124:R124"/>
    <mergeCell ref="Q125:R125"/>
    <mergeCell ref="Q132:R132"/>
    <mergeCell ref="Q133:R133"/>
    <mergeCell ref="Q143:R143"/>
    <mergeCell ref="Q145:R145"/>
    <mergeCell ref="Q144:R144"/>
    <mergeCell ref="C125:F125"/>
    <mergeCell ref="C124:F124"/>
    <mergeCell ref="H122:I122"/>
    <mergeCell ref="H121:I121"/>
    <mergeCell ref="H129:I129"/>
    <mergeCell ref="M51:N51"/>
    <mergeCell ref="Q51:R51"/>
    <mergeCell ref="O51:P51"/>
    <mergeCell ref="M61:N61"/>
    <mergeCell ref="M55:N55"/>
    <mergeCell ref="M58:N58"/>
    <mergeCell ref="Q63:R63"/>
    <mergeCell ref="Q62:R62"/>
    <mergeCell ref="Q61:R61"/>
    <mergeCell ref="M54:N54"/>
    <mergeCell ref="M53:N53"/>
    <mergeCell ref="H58:I58"/>
    <mergeCell ref="J58:K58"/>
    <mergeCell ref="O52:P52"/>
    <mergeCell ref="J63:K63"/>
    <mergeCell ref="J59:K59"/>
    <mergeCell ref="J55:K55"/>
    <mergeCell ref="O60:P60"/>
    <mergeCell ref="O59:P59"/>
    <mergeCell ref="H60:I60"/>
    <mergeCell ref="M57:N57"/>
    <mergeCell ref="M56:N56"/>
    <mergeCell ref="M52:N52"/>
    <mergeCell ref="O58:P58"/>
    <mergeCell ref="J52:K52"/>
    <mergeCell ref="H52:I52"/>
    <mergeCell ref="H55:I55"/>
    <mergeCell ref="O53:P53"/>
    <mergeCell ref="O55:P55"/>
    <mergeCell ref="M62:N62"/>
    <mergeCell ref="O63:P63"/>
    <mergeCell ref="O61:P61"/>
    <mergeCell ref="J106:K106"/>
    <mergeCell ref="J111:K111"/>
    <mergeCell ref="M102:N102"/>
    <mergeCell ref="M103:N103"/>
    <mergeCell ref="Q55:R55"/>
    <mergeCell ref="Q59:R59"/>
    <mergeCell ref="Q58:R58"/>
    <mergeCell ref="J57:K57"/>
    <mergeCell ref="J56:K56"/>
    <mergeCell ref="J64:K64"/>
    <mergeCell ref="H64:I64"/>
    <mergeCell ref="O70:P70"/>
    <mergeCell ref="O66:P66"/>
    <mergeCell ref="O80:P80"/>
    <mergeCell ref="M79:N79"/>
    <mergeCell ref="O56:P56"/>
    <mergeCell ref="O57:P57"/>
    <mergeCell ref="Q72:R72"/>
    <mergeCell ref="Q71:R71"/>
    <mergeCell ref="Q68:R68"/>
    <mergeCell ref="Q65:R65"/>
    <mergeCell ref="J62:K62"/>
    <mergeCell ref="H65:I65"/>
    <mergeCell ref="H63:I63"/>
    <mergeCell ref="H72:I72"/>
    <mergeCell ref="O65:P65"/>
    <mergeCell ref="O64:P64"/>
    <mergeCell ref="J67:K67"/>
    <mergeCell ref="M66:N66"/>
    <mergeCell ref="O68:P68"/>
    <mergeCell ref="O69:P69"/>
    <mergeCell ref="J61:K61"/>
    <mergeCell ref="J60:K60"/>
    <mergeCell ref="H61:I61"/>
    <mergeCell ref="H62:I62"/>
    <mergeCell ref="Q66:R66"/>
    <mergeCell ref="Q76:R76"/>
    <mergeCell ref="Q77:R77"/>
    <mergeCell ref="Q69:R69"/>
    <mergeCell ref="Q67:R67"/>
    <mergeCell ref="M77:N77"/>
    <mergeCell ref="O77:P77"/>
    <mergeCell ref="Q89:R89"/>
    <mergeCell ref="Q88:R88"/>
    <mergeCell ref="Q87:R87"/>
    <mergeCell ref="M89:N89"/>
    <mergeCell ref="O89:P89"/>
    <mergeCell ref="C103:F103"/>
    <mergeCell ref="C101:F101"/>
    <mergeCell ref="J65:K65"/>
    <mergeCell ref="M71:N71"/>
    <mergeCell ref="M72:N72"/>
    <mergeCell ref="O85:P85"/>
    <mergeCell ref="O82:P82"/>
    <mergeCell ref="O83:P83"/>
    <mergeCell ref="M73:N73"/>
    <mergeCell ref="O74:P74"/>
    <mergeCell ref="O71:P71"/>
    <mergeCell ref="J85:K85"/>
    <mergeCell ref="J84:K84"/>
    <mergeCell ref="J87:K87"/>
    <mergeCell ref="J86:K86"/>
    <mergeCell ref="J73:K73"/>
    <mergeCell ref="J92:K92"/>
    <mergeCell ref="H105:I105"/>
    <mergeCell ref="J79:K79"/>
    <mergeCell ref="J80:K80"/>
    <mergeCell ref="J81:K81"/>
    <mergeCell ref="J83:K83"/>
    <mergeCell ref="J82:K82"/>
    <mergeCell ref="J77:K77"/>
    <mergeCell ref="J78:K78"/>
    <mergeCell ref="O78:P78"/>
    <mergeCell ref="O76:P76"/>
    <mergeCell ref="O79:P79"/>
    <mergeCell ref="O84:P84"/>
    <mergeCell ref="O81:P81"/>
    <mergeCell ref="M104:N104"/>
    <mergeCell ref="B91:AJ91"/>
    <mergeCell ref="M90:N90"/>
    <mergeCell ref="M80:N80"/>
    <mergeCell ref="M81:N81"/>
    <mergeCell ref="J76:K76"/>
    <mergeCell ref="M76:N76"/>
    <mergeCell ref="H78:I78"/>
    <mergeCell ref="H76:I76"/>
    <mergeCell ref="H77:I77"/>
    <mergeCell ref="O87:P87"/>
    <mergeCell ref="J105:K105"/>
    <mergeCell ref="M105:N105"/>
    <mergeCell ref="J90:K90"/>
    <mergeCell ref="J88:K88"/>
    <mergeCell ref="J89:K89"/>
    <mergeCell ref="O88:P88"/>
    <mergeCell ref="O86:P86"/>
    <mergeCell ref="Y94:Z94"/>
    <mergeCell ref="C97:F97"/>
    <mergeCell ref="Y72:Z72"/>
    <mergeCell ref="Y81:Z81"/>
    <mergeCell ref="C98:F98"/>
    <mergeCell ref="H73:I73"/>
    <mergeCell ref="H81:I81"/>
    <mergeCell ref="H80:I80"/>
    <mergeCell ref="H79:I79"/>
    <mergeCell ref="M87:N87"/>
    <mergeCell ref="Q86:R86"/>
    <mergeCell ref="Q85:R85"/>
    <mergeCell ref="Q83:R83"/>
    <mergeCell ref="Q84:R84"/>
    <mergeCell ref="V103:W103"/>
    <mergeCell ref="Y78:Z78"/>
    <mergeCell ref="H96:I96"/>
    <mergeCell ref="H84:I84"/>
    <mergeCell ref="H85:I85"/>
    <mergeCell ref="H86:I86"/>
    <mergeCell ref="O73:P73"/>
    <mergeCell ref="Q73:R73"/>
    <mergeCell ref="H74:I74"/>
    <mergeCell ref="M74:N74"/>
    <mergeCell ref="O72:P72"/>
    <mergeCell ref="Y95:Z95"/>
    <mergeCell ref="AC77:AD77"/>
    <mergeCell ref="AC76:AD76"/>
    <mergeCell ref="Y79:Z79"/>
    <mergeCell ref="AC90:AD90"/>
    <mergeCell ref="AC92:AD92"/>
    <mergeCell ref="M109:N109"/>
    <mergeCell ref="B75:AJ75"/>
    <mergeCell ref="B49:AJ49"/>
    <mergeCell ref="Y102:Z102"/>
    <mergeCell ref="O109:P109"/>
    <mergeCell ref="O104:P104"/>
    <mergeCell ref="M107:N107"/>
    <mergeCell ref="Q93:R93"/>
    <mergeCell ref="AC74:AD74"/>
    <mergeCell ref="AC80:AD80"/>
    <mergeCell ref="AC86:AD86"/>
    <mergeCell ref="Y67:Z67"/>
    <mergeCell ref="Y68:Z68"/>
    <mergeCell ref="Y69:Z69"/>
    <mergeCell ref="Y70:Z70"/>
    <mergeCell ref="AC67:AD67"/>
    <mergeCell ref="AC73:AD73"/>
    <mergeCell ref="AC81:AD81"/>
    <mergeCell ref="V97:W97"/>
    <mergeCell ref="V102:W102"/>
    <mergeCell ref="V101:W101"/>
    <mergeCell ref="V100:W100"/>
    <mergeCell ref="Y86:Z86"/>
    <mergeCell ref="M86:N86"/>
    <mergeCell ref="C89:F89"/>
    <mergeCell ref="C90:F90"/>
    <mergeCell ref="C88:F88"/>
    <mergeCell ref="Q109:R109"/>
    <mergeCell ref="V106:W106"/>
    <mergeCell ref="V92:W92"/>
    <mergeCell ref="V73:W73"/>
    <mergeCell ref="M50:N50"/>
    <mergeCell ref="O50:P50"/>
    <mergeCell ref="V52:W52"/>
    <mergeCell ref="Q53:R53"/>
    <mergeCell ref="Y73:Z73"/>
    <mergeCell ref="Y74:Z74"/>
    <mergeCell ref="Y80:Z80"/>
    <mergeCell ref="AC78:AD78"/>
    <mergeCell ref="AC79:AD79"/>
    <mergeCell ref="M84:N84"/>
    <mergeCell ref="M98:N98"/>
    <mergeCell ref="M99:N99"/>
    <mergeCell ref="Y93:Z93"/>
    <mergeCell ref="V96:W96"/>
    <mergeCell ref="O92:P92"/>
    <mergeCell ref="O93:P93"/>
    <mergeCell ref="M92:N92"/>
    <mergeCell ref="M97:N97"/>
    <mergeCell ref="M96:N96"/>
    <mergeCell ref="Q92:R92"/>
    <mergeCell ref="V93:W93"/>
    <mergeCell ref="V94:W94"/>
    <mergeCell ref="V98:W98"/>
    <mergeCell ref="V99:W99"/>
    <mergeCell ref="M78:N78"/>
    <mergeCell ref="Q80:R80"/>
    <mergeCell ref="Q79:R79"/>
    <mergeCell ref="Q78:R78"/>
    <mergeCell ref="V67:W67"/>
    <mergeCell ref="V66:W66"/>
    <mergeCell ref="V79:W79"/>
    <mergeCell ref="V80:W80"/>
    <mergeCell ref="V76:W76"/>
    <mergeCell ref="V63:W63"/>
    <mergeCell ref="V64:W64"/>
    <mergeCell ref="V68:W68"/>
    <mergeCell ref="V62:W62"/>
    <mergeCell ref="Q50:R50"/>
    <mergeCell ref="J53:K53"/>
    <mergeCell ref="J54:K54"/>
    <mergeCell ref="H53:I53"/>
    <mergeCell ref="H54:I54"/>
    <mergeCell ref="H56:I56"/>
    <mergeCell ref="H57:I57"/>
    <mergeCell ref="Q81:R81"/>
    <mergeCell ref="Q57:R57"/>
    <mergeCell ref="Q60:R60"/>
    <mergeCell ref="Q64:R64"/>
    <mergeCell ref="Q74:R74"/>
    <mergeCell ref="V81:W81"/>
    <mergeCell ref="V77:W77"/>
    <mergeCell ref="V78:W78"/>
    <mergeCell ref="M59:N59"/>
    <mergeCell ref="M60:N60"/>
    <mergeCell ref="J66:K66"/>
    <mergeCell ref="H66:I66"/>
    <mergeCell ref="M63:N63"/>
    <mergeCell ref="M65:N65"/>
    <mergeCell ref="M64:N64"/>
    <mergeCell ref="H59:I59"/>
    <mergeCell ref="C109:F109"/>
    <mergeCell ref="H104:I104"/>
    <mergeCell ref="J110:K110"/>
    <mergeCell ref="J104:K104"/>
    <mergeCell ref="H107:I107"/>
    <mergeCell ref="J107:K107"/>
    <mergeCell ref="H88:I88"/>
    <mergeCell ref="H87:I87"/>
    <mergeCell ref="M93:N93"/>
    <mergeCell ref="M88:N88"/>
    <mergeCell ref="H89:I89"/>
    <mergeCell ref="H90:I90"/>
    <mergeCell ref="H83:I83"/>
    <mergeCell ref="H82:I82"/>
    <mergeCell ref="Q82:R82"/>
    <mergeCell ref="M82:N82"/>
    <mergeCell ref="C106:F106"/>
    <mergeCell ref="C104:F104"/>
    <mergeCell ref="M101:N101"/>
    <mergeCell ref="M100:N100"/>
    <mergeCell ref="Q106:R106"/>
    <mergeCell ref="Q105:R105"/>
    <mergeCell ref="Q104:R104"/>
    <mergeCell ref="Q103:R103"/>
    <mergeCell ref="Q107:R107"/>
    <mergeCell ref="Q102:R102"/>
    <mergeCell ref="M85:N85"/>
    <mergeCell ref="M83:N83"/>
    <mergeCell ref="J97:K97"/>
    <mergeCell ref="J96:K96"/>
    <mergeCell ref="H106:I106"/>
    <mergeCell ref="H95:I95"/>
    <mergeCell ref="C111:F111"/>
    <mergeCell ref="H111:I111"/>
    <mergeCell ref="C94:F94"/>
    <mergeCell ref="C92:F92"/>
    <mergeCell ref="C93:F93"/>
    <mergeCell ref="C102:F102"/>
    <mergeCell ref="C100:F100"/>
    <mergeCell ref="C105:F105"/>
    <mergeCell ref="C95:F95"/>
    <mergeCell ref="C99:F99"/>
    <mergeCell ref="C96:F96"/>
    <mergeCell ref="C27:F27"/>
    <mergeCell ref="C26:F26"/>
    <mergeCell ref="C24:F24"/>
    <mergeCell ref="C25:F25"/>
    <mergeCell ref="C28:F28"/>
    <mergeCell ref="C29:F29"/>
    <mergeCell ref="C30:F30"/>
    <mergeCell ref="C31:F31"/>
    <mergeCell ref="H35:I35"/>
    <mergeCell ref="H36:I36"/>
    <mergeCell ref="H48:I48"/>
    <mergeCell ref="H68:I68"/>
    <mergeCell ref="H99:I99"/>
    <mergeCell ref="H100:I100"/>
    <mergeCell ref="H101:I101"/>
    <mergeCell ref="H93:I93"/>
    <mergeCell ref="H94:I94"/>
    <mergeCell ref="H69:I69"/>
    <mergeCell ref="H70:I70"/>
    <mergeCell ref="C72:F72"/>
    <mergeCell ref="C110:F110"/>
    <mergeCell ref="C138:F138"/>
    <mergeCell ref="C139:F139"/>
    <mergeCell ref="C15:F15"/>
    <mergeCell ref="C34:F34"/>
    <mergeCell ref="C35:F35"/>
    <mergeCell ref="C36:F36"/>
    <mergeCell ref="C37:F37"/>
    <mergeCell ref="C32:F32"/>
    <mergeCell ref="C66:F66"/>
    <mergeCell ref="C64:F64"/>
    <mergeCell ref="C78:F78"/>
    <mergeCell ref="C79:F79"/>
    <mergeCell ref="C86:F86"/>
    <mergeCell ref="C87:F87"/>
    <mergeCell ref="C77:F77"/>
    <mergeCell ref="C76:F76"/>
    <mergeCell ref="C80:F80"/>
    <mergeCell ref="C81:F81"/>
    <mergeCell ref="C83:F83"/>
    <mergeCell ref="C84:F84"/>
    <mergeCell ref="C85:F85"/>
    <mergeCell ref="C82:F82"/>
    <mergeCell ref="C33:F33"/>
    <mergeCell ref="C46:F46"/>
    <mergeCell ref="C45:F45"/>
    <mergeCell ref="C58:F58"/>
    <mergeCell ref="C59:F59"/>
    <mergeCell ref="C62:F62"/>
    <mergeCell ref="C63:F63"/>
    <mergeCell ref="C38:F38"/>
    <mergeCell ref="C107:F107"/>
    <mergeCell ref="C115:F115"/>
    <mergeCell ref="H10:I10"/>
    <mergeCell ref="H11:I11"/>
    <mergeCell ref="H4:K4"/>
    <mergeCell ref="H7:I7"/>
    <mergeCell ref="H5:I5"/>
    <mergeCell ref="J7:K7"/>
    <mergeCell ref="J9:K9"/>
    <mergeCell ref="C9:F9"/>
    <mergeCell ref="C10:F10"/>
    <mergeCell ref="J11:K11"/>
    <mergeCell ref="J10:K10"/>
    <mergeCell ref="J8:K8"/>
    <mergeCell ref="H8:I8"/>
    <mergeCell ref="H9:I9"/>
    <mergeCell ref="H135:I135"/>
    <mergeCell ref="H133:I133"/>
    <mergeCell ref="V132:W132"/>
    <mergeCell ref="V133:W133"/>
    <mergeCell ref="Q135:R135"/>
    <mergeCell ref="O135:P135"/>
    <mergeCell ref="J132:K132"/>
    <mergeCell ref="B131:AJ131"/>
    <mergeCell ref="V135:W135"/>
    <mergeCell ref="H132:I132"/>
    <mergeCell ref="M132:N132"/>
    <mergeCell ref="M133:N133"/>
    <mergeCell ref="J135:K135"/>
    <mergeCell ref="C129:F129"/>
    <mergeCell ref="C130:F130"/>
    <mergeCell ref="O129:P129"/>
    <mergeCell ref="O132:P132"/>
    <mergeCell ref="O133:P133"/>
    <mergeCell ref="O54:P54"/>
    <mergeCell ref="J51:K51"/>
    <mergeCell ref="AC23:AD23"/>
    <mergeCell ref="AC24:AD24"/>
    <mergeCell ref="AC18:AD18"/>
    <mergeCell ref="AC21:AD21"/>
    <mergeCell ref="AC19:AD19"/>
    <mergeCell ref="AC20:AD20"/>
    <mergeCell ref="AC30:AD30"/>
    <mergeCell ref="M47:N47"/>
    <mergeCell ref="M48:N48"/>
    <mergeCell ref="AC59:AD59"/>
    <mergeCell ref="AC56:AD56"/>
    <mergeCell ref="AC58:AD58"/>
    <mergeCell ref="AC57:AD57"/>
    <mergeCell ref="Y58:Z58"/>
    <mergeCell ref="Y30:Z30"/>
    <mergeCell ref="AC33:AD33"/>
    <mergeCell ref="Y50:Z50"/>
    <mergeCell ref="AC48:AD48"/>
    <mergeCell ref="AC50:AD50"/>
    <mergeCell ref="V48:W48"/>
    <mergeCell ref="Q21:R21"/>
    <mergeCell ref="Q20:R20"/>
    <mergeCell ref="O47:P47"/>
    <mergeCell ref="O48:P48"/>
    <mergeCell ref="Q47:R47"/>
    <mergeCell ref="Q48:R48"/>
    <mergeCell ref="O38:P38"/>
    <mergeCell ref="Q54:R54"/>
    <mergeCell ref="Q52:R52"/>
    <mergeCell ref="Q56:R56"/>
    <mergeCell ref="AC88:AD88"/>
    <mergeCell ref="AC89:AD89"/>
    <mergeCell ref="AC43:AD43"/>
    <mergeCell ref="AC44:AD44"/>
    <mergeCell ref="AC39:AD39"/>
    <mergeCell ref="AC40:AD40"/>
    <mergeCell ref="AC41:AD41"/>
    <mergeCell ref="AC42:AD42"/>
    <mergeCell ref="AC135:AD135"/>
    <mergeCell ref="AC136:AD136"/>
    <mergeCell ref="AC62:AD62"/>
    <mergeCell ref="AC60:AD60"/>
    <mergeCell ref="AC61:AD61"/>
    <mergeCell ref="AC63:AD63"/>
    <mergeCell ref="AC66:AD66"/>
    <mergeCell ref="AC107:AD107"/>
    <mergeCell ref="AC113:AD113"/>
    <mergeCell ref="AC106:AD106"/>
    <mergeCell ref="AC46:AD46"/>
    <mergeCell ref="AC93:AD93"/>
    <mergeCell ref="AC94:AD94"/>
    <mergeCell ref="AC82:AD82"/>
    <mergeCell ref="AC84:AD84"/>
    <mergeCell ref="AC83:AD83"/>
    <mergeCell ref="AC87:AD87"/>
    <mergeCell ref="AC85:AD85"/>
    <mergeCell ref="AC111:AD111"/>
    <mergeCell ref="AC112:AD112"/>
    <mergeCell ref="AC110:AD110"/>
    <mergeCell ref="AC109:AD109"/>
    <mergeCell ref="AC95:AD95"/>
    <mergeCell ref="AC103:AD103"/>
    <mergeCell ref="AC12:AD12"/>
    <mergeCell ref="AC13:AD13"/>
    <mergeCell ref="AC15:AD15"/>
    <mergeCell ref="AC16:AD16"/>
    <mergeCell ref="AC17:AD17"/>
    <mergeCell ref="AC11:AD11"/>
    <mergeCell ref="AC8:AD8"/>
    <mergeCell ref="AC5:AD5"/>
    <mergeCell ref="AC7:AD7"/>
    <mergeCell ref="AC9:AD9"/>
    <mergeCell ref="AC10:AD10"/>
    <mergeCell ref="AC14:AD14"/>
    <mergeCell ref="Q70:R70"/>
    <mergeCell ref="M70:N70"/>
    <mergeCell ref="M68:N68"/>
    <mergeCell ref="M69:N69"/>
    <mergeCell ref="O67:P67"/>
    <mergeCell ref="M67:N67"/>
    <mergeCell ref="M7:N7"/>
    <mergeCell ref="Q5:S5"/>
    <mergeCell ref="Y22:Z22"/>
    <mergeCell ref="Y23:Z23"/>
    <mergeCell ref="AC22:AD22"/>
    <mergeCell ref="V12:W12"/>
    <mergeCell ref="V15:W15"/>
    <mergeCell ref="Y16:Z16"/>
    <mergeCell ref="Y5:Z5"/>
    <mergeCell ref="Y8:Z8"/>
    <mergeCell ref="V11:W11"/>
    <mergeCell ref="V5:W5"/>
    <mergeCell ref="V8:W8"/>
    <mergeCell ref="Y9:Z9"/>
    <mergeCell ref="M12:N12"/>
    <mergeCell ref="M13:N13"/>
    <mergeCell ref="M19:N19"/>
    <mergeCell ref="M21:N21"/>
    <mergeCell ref="M22:N22"/>
    <mergeCell ref="M20:N20"/>
    <mergeCell ref="M18:N18"/>
    <mergeCell ref="M17:N17"/>
    <mergeCell ref="M8:N8"/>
    <mergeCell ref="M9:N9"/>
    <mergeCell ref="M11:N11"/>
    <mergeCell ref="M16:N16"/>
    <mergeCell ref="M10:N10"/>
    <mergeCell ref="M14:N14"/>
    <mergeCell ref="M15:N15"/>
    <mergeCell ref="M26:N26"/>
    <mergeCell ref="M27:N27"/>
    <mergeCell ref="H102:I102"/>
    <mergeCell ref="H103:I103"/>
    <mergeCell ref="H119:I119"/>
    <mergeCell ref="H120:I120"/>
    <mergeCell ref="H123:I123"/>
    <mergeCell ref="H127:I127"/>
    <mergeCell ref="H126:I126"/>
    <mergeCell ref="H92:I92"/>
    <mergeCell ref="H97:I97"/>
    <mergeCell ref="H98:I98"/>
    <mergeCell ref="J100:K100"/>
    <mergeCell ref="J99:K99"/>
    <mergeCell ref="J93:K93"/>
    <mergeCell ref="J144:K144"/>
    <mergeCell ref="J145:K145"/>
    <mergeCell ref="H142:I142"/>
    <mergeCell ref="J143:K143"/>
    <mergeCell ref="H143:I143"/>
    <mergeCell ref="H144:I144"/>
    <mergeCell ref="H145:I145"/>
    <mergeCell ref="H140:I140"/>
    <mergeCell ref="H141:I141"/>
    <mergeCell ref="J118:K118"/>
    <mergeCell ref="J122:K122"/>
    <mergeCell ref="J121:K121"/>
    <mergeCell ref="J119:K119"/>
    <mergeCell ref="J120:K120"/>
    <mergeCell ref="J136:K136"/>
    <mergeCell ref="J137:K137"/>
    <mergeCell ref="J102:K102"/>
    <mergeCell ref="J109:K109"/>
    <mergeCell ref="H109:I109"/>
    <mergeCell ref="C146:F146"/>
    <mergeCell ref="C145:F145"/>
    <mergeCell ref="C148:F148"/>
    <mergeCell ref="C147:F147"/>
    <mergeCell ref="J128:K128"/>
    <mergeCell ref="C128:F128"/>
    <mergeCell ref="J94:K94"/>
    <mergeCell ref="J95:K95"/>
    <mergeCell ref="J150:K150"/>
    <mergeCell ref="J151:K151"/>
    <mergeCell ref="C40:F40"/>
    <mergeCell ref="C39:F39"/>
    <mergeCell ref="C20:F20"/>
    <mergeCell ref="C19:F19"/>
    <mergeCell ref="C21:F21"/>
    <mergeCell ref="C22:F22"/>
    <mergeCell ref="J24:K24"/>
    <mergeCell ref="J26:K26"/>
    <mergeCell ref="J25:K25"/>
    <mergeCell ref="J22:K22"/>
    <mergeCell ref="J21:K21"/>
    <mergeCell ref="J20:K20"/>
    <mergeCell ref="H21:I21"/>
    <mergeCell ref="H20:I20"/>
    <mergeCell ref="J71:K71"/>
    <mergeCell ref="H71:I71"/>
    <mergeCell ref="C71:F71"/>
    <mergeCell ref="C73:F73"/>
    <mergeCell ref="C74:F74"/>
    <mergeCell ref="J98:K98"/>
    <mergeCell ref="H138:I138"/>
    <mergeCell ref="H137:I137"/>
    <mergeCell ref="C12:F12"/>
    <mergeCell ref="J29:K29"/>
    <mergeCell ref="J23:K23"/>
    <mergeCell ref="H24:I24"/>
    <mergeCell ref="C23:F23"/>
    <mergeCell ref="J28:K28"/>
    <mergeCell ref="H12:I12"/>
    <mergeCell ref="J12:K12"/>
    <mergeCell ref="J70:K70"/>
    <mergeCell ref="J68:K68"/>
    <mergeCell ref="J69:K69"/>
    <mergeCell ref="H44:I44"/>
    <mergeCell ref="H45:I45"/>
    <mergeCell ref="H46:I46"/>
    <mergeCell ref="H47:I47"/>
    <mergeCell ref="H67:I67"/>
    <mergeCell ref="C68:F68"/>
    <mergeCell ref="C69:F69"/>
    <mergeCell ref="C65:F65"/>
    <mergeCell ref="C67:F67"/>
    <mergeCell ref="C70:F70"/>
    <mergeCell ref="C14:F14"/>
    <mergeCell ref="C17:F17"/>
    <mergeCell ref="C16:F16"/>
    <mergeCell ref="C18:F18"/>
    <mergeCell ref="C41:F41"/>
    <mergeCell ref="C42:F42"/>
    <mergeCell ref="C43:F43"/>
    <mergeCell ref="C44:F44"/>
    <mergeCell ref="C61:F61"/>
    <mergeCell ref="C60:F60"/>
    <mergeCell ref="C55:F55"/>
    <mergeCell ref="C13:F13"/>
    <mergeCell ref="J13:K13"/>
    <mergeCell ref="H13:I13"/>
    <mergeCell ref="C56:F56"/>
    <mergeCell ref="C57:F57"/>
    <mergeCell ref="C47:F47"/>
    <mergeCell ref="C48:F48"/>
    <mergeCell ref="C50:F50"/>
    <mergeCell ref="C51:F51"/>
    <mergeCell ref="C54:F54"/>
    <mergeCell ref="C52:F52"/>
    <mergeCell ref="C53:F53"/>
    <mergeCell ref="J48:K48"/>
    <mergeCell ref="J47:K47"/>
    <mergeCell ref="H50:I50"/>
    <mergeCell ref="H51:I51"/>
    <mergeCell ref="J50:K50"/>
    <mergeCell ref="J17:K17"/>
    <mergeCell ref="H14:I14"/>
    <mergeCell ref="H17:I17"/>
    <mergeCell ref="J16:K16"/>
    <mergeCell ref="J14:K14"/>
    <mergeCell ref="J15:K15"/>
    <mergeCell ref="J18:K18"/>
    <mergeCell ref="J19:K19"/>
    <mergeCell ref="J32:K32"/>
    <mergeCell ref="H42:I42"/>
    <mergeCell ref="H41:I41"/>
    <mergeCell ref="J142:K142"/>
    <mergeCell ref="J130:K130"/>
    <mergeCell ref="C140:F140"/>
    <mergeCell ref="C141:F141"/>
    <mergeCell ref="C137:F137"/>
    <mergeCell ref="J140:K140"/>
    <mergeCell ref="J141:K141"/>
    <mergeCell ref="C136:F136"/>
    <mergeCell ref="O95:P95"/>
    <mergeCell ref="O96:P96"/>
    <mergeCell ref="M95:N95"/>
    <mergeCell ref="M94:N94"/>
    <mergeCell ref="M140:N140"/>
    <mergeCell ref="M148:N148"/>
    <mergeCell ref="M147:N147"/>
    <mergeCell ref="M146:N146"/>
    <mergeCell ref="M139:N139"/>
    <mergeCell ref="O137:P137"/>
    <mergeCell ref="M137:N137"/>
    <mergeCell ref="O136:P136"/>
    <mergeCell ref="O140:P140"/>
    <mergeCell ref="M136:N136"/>
    <mergeCell ref="M138:N138"/>
    <mergeCell ref="O148:P148"/>
    <mergeCell ref="O146:P146"/>
    <mergeCell ref="O147:P147"/>
    <mergeCell ref="O139:P139"/>
    <mergeCell ref="O138:P138"/>
    <mergeCell ref="O94:P94"/>
    <mergeCell ref="C143:F143"/>
    <mergeCell ref="C144:F144"/>
    <mergeCell ref="C142:F142"/>
    <mergeCell ref="Q94:R94"/>
    <mergeCell ref="Q95:R95"/>
    <mergeCell ref="Q101:R101"/>
    <mergeCell ref="O141:P141"/>
    <mergeCell ref="M141:N141"/>
    <mergeCell ref="Q141:R141"/>
    <mergeCell ref="Q127:R127"/>
    <mergeCell ref="Q126:R126"/>
    <mergeCell ref="O101:P101"/>
    <mergeCell ref="O102:P102"/>
    <mergeCell ref="O105:P105"/>
    <mergeCell ref="O103:P103"/>
    <mergeCell ref="O97:P97"/>
    <mergeCell ref="O98:P98"/>
    <mergeCell ref="Q99:R99"/>
    <mergeCell ref="Q100:R100"/>
    <mergeCell ref="Q140:R140"/>
    <mergeCell ref="M121:N121"/>
    <mergeCell ref="M122:N122"/>
    <mergeCell ref="M123:N123"/>
    <mergeCell ref="M125:N125"/>
    <mergeCell ref="M126:N126"/>
    <mergeCell ref="M111:N111"/>
    <mergeCell ref="M110:N110"/>
    <mergeCell ref="Q110:R110"/>
    <mergeCell ref="O110:P110"/>
    <mergeCell ref="O111:P111"/>
    <mergeCell ref="O106:P106"/>
    <mergeCell ref="M106:N106"/>
    <mergeCell ref="O134:P134"/>
    <mergeCell ref="Q134:R134"/>
    <mergeCell ref="O107:P107"/>
    <mergeCell ref="V86:W86"/>
    <mergeCell ref="V87:W87"/>
    <mergeCell ref="Y84:Z84"/>
    <mergeCell ref="Y85:Z85"/>
    <mergeCell ref="Y87:Z87"/>
    <mergeCell ref="Y88:Z88"/>
    <mergeCell ref="Y90:Z90"/>
    <mergeCell ref="Y89:Z89"/>
    <mergeCell ref="Y112:Z112"/>
    <mergeCell ref="Y113:Z113"/>
    <mergeCell ref="Y107:Z107"/>
    <mergeCell ref="Y96:Z96"/>
    <mergeCell ref="Y116:Z116"/>
    <mergeCell ref="V116:W116"/>
    <mergeCell ref="V121:W121"/>
    <mergeCell ref="V117:W117"/>
    <mergeCell ref="V118:W118"/>
    <mergeCell ref="V119:W119"/>
    <mergeCell ref="Y109:Z109"/>
    <mergeCell ref="Y110:Z110"/>
    <mergeCell ref="Y111:Z111"/>
    <mergeCell ref="V112:W112"/>
    <mergeCell ref="V113:W113"/>
    <mergeCell ref="Y114:Z114"/>
    <mergeCell ref="Y115:Z115"/>
    <mergeCell ref="V115:W115"/>
    <mergeCell ref="Y105:Z105"/>
    <mergeCell ref="Y106:Z106"/>
    <mergeCell ref="AC102:AD102"/>
    <mergeCell ref="AC99:AD99"/>
    <mergeCell ref="Y103:Z103"/>
    <mergeCell ref="AC128:AD128"/>
    <mergeCell ref="AC127:AD127"/>
    <mergeCell ref="O100:P100"/>
    <mergeCell ref="O127:P127"/>
    <mergeCell ref="O126:P126"/>
    <mergeCell ref="O99:P99"/>
    <mergeCell ref="Q96:R96"/>
    <mergeCell ref="Q98:R98"/>
    <mergeCell ref="Q97:R97"/>
    <mergeCell ref="J103:K103"/>
    <mergeCell ref="J101:K101"/>
    <mergeCell ref="Y139:Z139"/>
    <mergeCell ref="AC139:AD139"/>
    <mergeCell ref="AC130:AD130"/>
    <mergeCell ref="Y129:Z129"/>
    <mergeCell ref="V139:W139"/>
    <mergeCell ref="AC104:AD104"/>
    <mergeCell ref="AC105:AD105"/>
    <mergeCell ref="Y104:Z104"/>
    <mergeCell ref="V136:W136"/>
    <mergeCell ref="AC138:AD138"/>
    <mergeCell ref="Y138:Z138"/>
    <mergeCell ref="Y130:Z130"/>
    <mergeCell ref="Y135:Z135"/>
    <mergeCell ref="Y134:Z134"/>
    <mergeCell ref="Y132:Z132"/>
    <mergeCell ref="Y133:Z133"/>
    <mergeCell ref="J139:K139"/>
    <mergeCell ref="J138:K138"/>
    <mergeCell ref="Y7:Z7"/>
    <mergeCell ref="V7:W7"/>
    <mergeCell ref="O7:P7"/>
    <mergeCell ref="O15:P15"/>
    <mergeCell ref="O10:P10"/>
    <mergeCell ref="O11:P11"/>
    <mergeCell ref="O12:P12"/>
    <mergeCell ref="O13:P13"/>
    <mergeCell ref="O9:P9"/>
    <mergeCell ref="O8:P8"/>
    <mergeCell ref="O23:P23"/>
    <mergeCell ref="Q11:R11"/>
    <mergeCell ref="Q10:R10"/>
    <mergeCell ref="Q9:R9"/>
    <mergeCell ref="Q12:R12"/>
    <mergeCell ref="Q13:R13"/>
    <mergeCell ref="Y20:Z20"/>
    <mergeCell ref="Y21:Z21"/>
    <mergeCell ref="Q17:R17"/>
    <mergeCell ref="V19:W19"/>
    <mergeCell ref="V20:W20"/>
    <mergeCell ref="V21:W21"/>
    <mergeCell ref="V22:W22"/>
    <mergeCell ref="Q18:R18"/>
    <mergeCell ref="Q16:R16"/>
    <mergeCell ref="Y10:Z10"/>
    <mergeCell ref="Y11:Z11"/>
    <mergeCell ref="Y12:Z12"/>
    <mergeCell ref="Q14:R14"/>
    <mergeCell ref="O20:P20"/>
    <mergeCell ref="O14:P14"/>
    <mergeCell ref="O18:P18"/>
    <mergeCell ref="AC140:AD140"/>
    <mergeCell ref="AC141:AD141"/>
    <mergeCell ref="V141:W141"/>
    <mergeCell ref="Y144:Z144"/>
    <mergeCell ref="Y128:Z128"/>
    <mergeCell ref="Y13:Z13"/>
    <mergeCell ref="Y14:Z14"/>
    <mergeCell ref="Y19:Z19"/>
    <mergeCell ref="Y18:Z18"/>
    <mergeCell ref="Y17:Z17"/>
    <mergeCell ref="V10:W10"/>
    <mergeCell ref="V9:W9"/>
    <mergeCell ref="Q7:R7"/>
    <mergeCell ref="Q8:R8"/>
    <mergeCell ref="Y4:AA4"/>
    <mergeCell ref="H110:I110"/>
    <mergeCell ref="O112:P112"/>
    <mergeCell ref="Q112:R112"/>
    <mergeCell ref="V129:W129"/>
    <mergeCell ref="V130:W130"/>
    <mergeCell ref="Q129:R129"/>
    <mergeCell ref="O130:P130"/>
    <mergeCell ref="M130:N130"/>
    <mergeCell ref="J129:K129"/>
    <mergeCell ref="Q130:R130"/>
    <mergeCell ref="V128:W128"/>
    <mergeCell ref="Q128:R128"/>
    <mergeCell ref="O128:P128"/>
    <mergeCell ref="V51:W51"/>
    <mergeCell ref="V53:W53"/>
    <mergeCell ref="J72:K72"/>
    <mergeCell ref="J74:K74"/>
    <mergeCell ref="V40:W40"/>
    <mergeCell ref="V41:W41"/>
    <mergeCell ref="V42:W42"/>
    <mergeCell ref="AC52:AD52"/>
    <mergeCell ref="AC53:AD53"/>
    <mergeCell ref="AC31:AD31"/>
    <mergeCell ref="AC32:AD32"/>
    <mergeCell ref="V47:W47"/>
    <mergeCell ref="V45:W45"/>
    <mergeCell ref="V43:W43"/>
    <mergeCell ref="V44:W44"/>
    <mergeCell ref="V34:W34"/>
    <mergeCell ref="AC47:AD47"/>
    <mergeCell ref="AC45:AD45"/>
    <mergeCell ref="Y42:Z42"/>
    <mergeCell ref="Y25:Z25"/>
    <mergeCell ref="Y26:Z26"/>
    <mergeCell ref="Y27:Z27"/>
    <mergeCell ref="Y28:Z28"/>
    <mergeCell ref="Y47:Z47"/>
    <mergeCell ref="Y43:Z43"/>
    <mergeCell ref="Y52:Z52"/>
    <mergeCell ref="Y40:Z40"/>
    <mergeCell ref="Y41:Z41"/>
    <mergeCell ref="Y33:Z33"/>
    <mergeCell ref="Y35:Z35"/>
    <mergeCell ref="Y34:Z34"/>
    <mergeCell ref="Y39:Z39"/>
    <mergeCell ref="Y32:Z32"/>
    <mergeCell ref="AG4:AH4"/>
    <mergeCell ref="J5:K5"/>
    <mergeCell ref="L5:N5"/>
    <mergeCell ref="O5:P5"/>
    <mergeCell ref="L4:T4"/>
    <mergeCell ref="I1:AD1"/>
    <mergeCell ref="I2:AD2"/>
    <mergeCell ref="B6:AJ6"/>
    <mergeCell ref="AC51:AD51"/>
    <mergeCell ref="AC37:AD37"/>
    <mergeCell ref="AC38:AD38"/>
    <mergeCell ref="C8:F8"/>
    <mergeCell ref="B3:C3"/>
    <mergeCell ref="D3:E3"/>
    <mergeCell ref="C5:D5"/>
    <mergeCell ref="E5:F5"/>
    <mergeCell ref="C7:F7"/>
    <mergeCell ref="C11:F11"/>
    <mergeCell ref="V18:W18"/>
    <mergeCell ref="V17:W17"/>
    <mergeCell ref="Q19:R19"/>
    <mergeCell ref="V14:W14"/>
    <mergeCell ref="V13:W13"/>
    <mergeCell ref="Q15:R15"/>
    <mergeCell ref="Y15:Z15"/>
    <mergeCell ref="Y48:Z48"/>
    <mergeCell ref="V50:W50"/>
    <mergeCell ref="AC25:AD25"/>
    <mergeCell ref="AC26:AD26"/>
    <mergeCell ref="AC27:AD27"/>
    <mergeCell ref="AC28:AD28"/>
    <mergeCell ref="AC29:AD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180"/>
  <sheetViews>
    <sheetView workbookViewId="0">
      <pane ySplit="7" topLeftCell="A8" activePane="bottomLeft" state="frozen"/>
      <selection pane="bottomLeft" activeCell="B9" sqref="B9"/>
    </sheetView>
  </sheetViews>
  <sheetFormatPr baseColWidth="10" defaultColWidth="14.42578125" defaultRowHeight="12.75" customHeight="1"/>
  <cols>
    <col min="1" max="1" width="5" hidden="1" customWidth="1"/>
    <col min="2" max="2" width="31.42578125" customWidth="1"/>
    <col min="3" max="21" width="7.7109375" customWidth="1"/>
  </cols>
  <sheetData>
    <row r="1" spans="1:21" ht="12.75" customHeight="1">
      <c r="A1" s="269" t="str">
        <f>IF(LEFT(B2,3)="102","150",LEFT(B2,3))</f>
        <v/>
      </c>
      <c r="B1" s="264"/>
      <c r="C1" s="264"/>
      <c r="D1" s="264"/>
      <c r="E1" s="264"/>
      <c r="F1" s="264"/>
      <c r="G1" s="264"/>
      <c r="H1" s="264"/>
      <c r="I1" s="263"/>
      <c r="J1" s="263"/>
      <c r="K1" s="263"/>
      <c r="L1" s="263"/>
      <c r="M1" s="263"/>
      <c r="N1" s="263"/>
      <c r="O1" s="263"/>
      <c r="P1" s="263"/>
      <c r="Q1" s="441" t="s">
        <v>383</v>
      </c>
      <c r="R1" s="366"/>
      <c r="S1" s="366"/>
      <c r="T1" s="366"/>
      <c r="U1" s="366"/>
    </row>
    <row r="2" spans="1:21" ht="12.75" customHeight="1">
      <c r="A2" s="269" t="e">
        <f>IF(LEFT(#REF!,3)="102","150",LEFT(#REF!,3))</f>
        <v>#REF!</v>
      </c>
      <c r="B2" s="264"/>
      <c r="C2" s="264"/>
      <c r="D2" s="264"/>
      <c r="E2" s="264"/>
      <c r="F2" s="263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441" t="s">
        <v>384</v>
      </c>
      <c r="R2" s="366"/>
      <c r="S2" s="366"/>
      <c r="T2" s="366"/>
      <c r="U2" s="366"/>
    </row>
    <row r="3" spans="1:21" ht="12.75" customHeight="1">
      <c r="A3" s="269" t="str">
        <f t="shared" ref="A3:A180" si="0">IF(LEFT(B3,3)="102","150",LEFT(B3,3))</f>
        <v/>
      </c>
      <c r="B3" s="263"/>
      <c r="C3" s="263"/>
      <c r="D3" s="270"/>
      <c r="E3" s="270"/>
      <c r="F3" s="264"/>
      <c r="G3" s="264"/>
      <c r="H3" s="264"/>
      <c r="I3" s="264"/>
      <c r="J3" s="441" t="s">
        <v>385</v>
      </c>
      <c r="K3" s="366"/>
      <c r="L3" s="366"/>
      <c r="M3" s="366"/>
      <c r="N3" s="366"/>
      <c r="O3" s="366"/>
      <c r="P3" s="264"/>
      <c r="Q3" s="264"/>
      <c r="R3" s="264"/>
      <c r="S3" s="264"/>
      <c r="T3" s="264"/>
      <c r="U3" s="264"/>
    </row>
    <row r="4" spans="1:21" ht="12.75" customHeight="1">
      <c r="A4" s="269" t="str">
        <f t="shared" si="0"/>
        <v>REG</v>
      </c>
      <c r="B4" s="445" t="s">
        <v>386</v>
      </c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</row>
    <row r="5" spans="1:21" ht="12.75" customHeight="1">
      <c r="A5" s="269" t="str">
        <f t="shared" si="0"/>
        <v/>
      </c>
      <c r="B5" s="272"/>
      <c r="C5" s="272"/>
      <c r="D5" s="445" t="s">
        <v>387</v>
      </c>
      <c r="E5" s="366"/>
      <c r="F5" s="366"/>
      <c r="G5" s="366"/>
      <c r="H5" s="272"/>
      <c r="I5" s="445" t="s">
        <v>6</v>
      </c>
      <c r="J5" s="366"/>
      <c r="K5" s="366"/>
      <c r="L5" s="366"/>
      <c r="M5" s="272"/>
      <c r="N5" s="445" t="s">
        <v>388</v>
      </c>
      <c r="O5" s="366"/>
      <c r="P5" s="366"/>
      <c r="Q5" s="366"/>
      <c r="R5" s="366"/>
      <c r="S5" s="446"/>
      <c r="T5" s="366"/>
      <c r="U5" s="366"/>
    </row>
    <row r="6" spans="1:21" ht="12.75" customHeight="1">
      <c r="A6" s="269" t="str">
        <f t="shared" si="0"/>
        <v/>
      </c>
      <c r="B6" s="272"/>
      <c r="C6" s="272"/>
      <c r="D6" s="445" t="s">
        <v>11</v>
      </c>
      <c r="E6" s="366"/>
      <c r="F6" s="445" t="s">
        <v>12</v>
      </c>
      <c r="G6" s="366"/>
      <c r="H6" s="271" t="s">
        <v>163</v>
      </c>
      <c r="I6" s="445" t="s">
        <v>194</v>
      </c>
      <c r="J6" s="366"/>
      <c r="K6" s="445" t="s">
        <v>17</v>
      </c>
      <c r="L6" s="366"/>
      <c r="M6" s="271" t="s">
        <v>163</v>
      </c>
      <c r="N6" s="445" t="s">
        <v>389</v>
      </c>
      <c r="O6" s="366"/>
      <c r="P6" s="445" t="s">
        <v>390</v>
      </c>
      <c r="Q6" s="366"/>
      <c r="R6" s="271" t="s">
        <v>163</v>
      </c>
      <c r="S6" s="445" t="s">
        <v>163</v>
      </c>
      <c r="T6" s="366"/>
      <c r="U6" s="366"/>
    </row>
    <row r="7" spans="1:21" ht="12.75" customHeight="1">
      <c r="A7" s="269" t="str">
        <f t="shared" si="0"/>
        <v>Ero</v>
      </c>
      <c r="B7" s="271" t="s">
        <v>391</v>
      </c>
      <c r="C7" s="271" t="s">
        <v>8</v>
      </c>
      <c r="D7" s="271" t="s">
        <v>392</v>
      </c>
      <c r="E7" s="271" t="s">
        <v>393</v>
      </c>
      <c r="F7" s="271" t="s">
        <v>392</v>
      </c>
      <c r="G7" s="271" t="s">
        <v>393</v>
      </c>
      <c r="H7" s="271" t="s">
        <v>387</v>
      </c>
      <c r="I7" s="271" t="s">
        <v>392</v>
      </c>
      <c r="J7" s="271" t="s">
        <v>393</v>
      </c>
      <c r="K7" s="271" t="s">
        <v>392</v>
      </c>
      <c r="L7" s="271" t="s">
        <v>393</v>
      </c>
      <c r="M7" s="271" t="s">
        <v>394</v>
      </c>
      <c r="N7" s="271" t="s">
        <v>392</v>
      </c>
      <c r="O7" s="271" t="s">
        <v>393</v>
      </c>
      <c r="P7" s="271" t="s">
        <v>392</v>
      </c>
      <c r="Q7" s="271" t="s">
        <v>393</v>
      </c>
      <c r="R7" s="271" t="s">
        <v>395</v>
      </c>
      <c r="S7" s="271" t="s">
        <v>392</v>
      </c>
      <c r="T7" s="271" t="s">
        <v>393</v>
      </c>
      <c r="U7" s="271" t="s">
        <v>193</v>
      </c>
    </row>
    <row r="8" spans="1:21" ht="12.75" customHeight="1">
      <c r="A8" s="269" t="str">
        <f t="shared" si="0"/>
        <v>130</v>
      </c>
      <c r="B8" s="265" t="s">
        <v>262</v>
      </c>
      <c r="C8" s="273">
        <v>1098</v>
      </c>
      <c r="D8" s="265">
        <v>13</v>
      </c>
      <c r="E8" s="265">
        <v>0</v>
      </c>
      <c r="F8" s="273">
        <v>1174</v>
      </c>
      <c r="G8" s="265">
        <v>0</v>
      </c>
      <c r="H8" s="273">
        <v>1187</v>
      </c>
      <c r="I8" s="265">
        <v>0</v>
      </c>
      <c r="J8" s="265">
        <v>0</v>
      </c>
      <c r="K8" s="265">
        <v>5</v>
      </c>
      <c r="L8" s="265">
        <v>1</v>
      </c>
      <c r="M8" s="265">
        <v>6</v>
      </c>
      <c r="N8" s="265">
        <v>0</v>
      </c>
      <c r="O8" s="265">
        <v>0</v>
      </c>
      <c r="P8" s="265">
        <v>0</v>
      </c>
      <c r="Q8" s="265">
        <v>0</v>
      </c>
      <c r="R8" s="265">
        <v>0</v>
      </c>
      <c r="S8" s="273">
        <v>1192</v>
      </c>
      <c r="T8" s="265">
        <v>1</v>
      </c>
      <c r="U8" s="273">
        <v>1193</v>
      </c>
    </row>
    <row r="9" spans="1:21" ht="12.75" customHeight="1">
      <c r="A9" s="269" t="str">
        <f t="shared" si="0"/>
        <v>113</v>
      </c>
      <c r="B9" s="265" t="s">
        <v>253</v>
      </c>
      <c r="C9" s="273">
        <v>5714</v>
      </c>
      <c r="D9" s="273">
        <v>1420</v>
      </c>
      <c r="E9" s="265">
        <v>0</v>
      </c>
      <c r="F9" s="273">
        <v>6873</v>
      </c>
      <c r="G9" s="265">
        <v>4</v>
      </c>
      <c r="H9" s="273">
        <v>8300</v>
      </c>
      <c r="I9" s="265">
        <v>127</v>
      </c>
      <c r="J9" s="265">
        <v>0</v>
      </c>
      <c r="K9" s="273">
        <v>3206</v>
      </c>
      <c r="L9" s="265">
        <v>0</v>
      </c>
      <c r="M9" s="273">
        <v>3333</v>
      </c>
      <c r="N9" s="265">
        <v>0</v>
      </c>
      <c r="O9" s="265">
        <v>0</v>
      </c>
      <c r="P9" s="265">
        <v>766</v>
      </c>
      <c r="Q9" s="265">
        <v>0</v>
      </c>
      <c r="R9" s="265">
        <v>766</v>
      </c>
      <c r="S9" s="273">
        <v>12392</v>
      </c>
      <c r="T9" s="265">
        <v>4</v>
      </c>
      <c r="U9" s="273">
        <v>12396</v>
      </c>
    </row>
    <row r="10" spans="1:21" ht="12.75" customHeight="1">
      <c r="A10" s="269" t="str">
        <f t="shared" si="0"/>
        <v>104</v>
      </c>
      <c r="B10" s="265" t="s">
        <v>233</v>
      </c>
      <c r="C10" s="273">
        <v>326</v>
      </c>
      <c r="D10" s="273">
        <v>18</v>
      </c>
      <c r="E10" s="265">
        <v>0</v>
      </c>
      <c r="F10" s="273">
        <v>290</v>
      </c>
      <c r="G10" s="265">
        <v>0</v>
      </c>
      <c r="H10" s="273">
        <v>318</v>
      </c>
      <c r="I10" s="273">
        <v>13</v>
      </c>
      <c r="J10" s="265">
        <v>3</v>
      </c>
      <c r="K10" s="265">
        <v>70</v>
      </c>
      <c r="L10" s="265">
        <v>11</v>
      </c>
      <c r="M10" s="273">
        <v>97</v>
      </c>
      <c r="N10" s="265">
        <v>0</v>
      </c>
      <c r="O10" s="265">
        <v>0</v>
      </c>
      <c r="P10" s="265">
        <v>8</v>
      </c>
      <c r="Q10" s="265">
        <v>0</v>
      </c>
      <c r="R10" s="265">
        <v>8</v>
      </c>
      <c r="S10" s="273">
        <v>399</v>
      </c>
      <c r="T10" s="265">
        <v>14</v>
      </c>
      <c r="U10" s="273">
        <v>413</v>
      </c>
    </row>
    <row r="11" spans="1:21" ht="12.75" customHeight="1">
      <c r="A11" s="269" t="str">
        <f t="shared" si="0"/>
        <v>114</v>
      </c>
      <c r="B11" s="265" t="s">
        <v>252</v>
      </c>
      <c r="C11" s="273">
        <v>3081</v>
      </c>
      <c r="D11" s="273">
        <v>3180</v>
      </c>
      <c r="E11" s="265">
        <v>2</v>
      </c>
      <c r="F11" s="273">
        <v>1794</v>
      </c>
      <c r="G11" s="265">
        <v>0</v>
      </c>
      <c r="H11" s="273">
        <v>5010</v>
      </c>
      <c r="I11" s="273">
        <v>1627</v>
      </c>
      <c r="J11" s="265">
        <v>1</v>
      </c>
      <c r="K11" s="265">
        <v>441</v>
      </c>
      <c r="L11" s="265">
        <v>1</v>
      </c>
      <c r="M11" s="273">
        <v>2070</v>
      </c>
      <c r="N11" s="265">
        <v>1</v>
      </c>
      <c r="O11" s="265">
        <v>0</v>
      </c>
      <c r="P11" s="265">
        <v>145</v>
      </c>
      <c r="Q11" s="265">
        <v>0</v>
      </c>
      <c r="R11" s="265">
        <v>146</v>
      </c>
      <c r="S11" s="273">
        <v>7188</v>
      </c>
      <c r="T11" s="265">
        <v>4</v>
      </c>
      <c r="U11" s="273">
        <v>7192</v>
      </c>
    </row>
    <row r="12" spans="1:21" ht="12.75" customHeight="1">
      <c r="A12" s="269" t="str">
        <f t="shared" si="0"/>
        <v>157</v>
      </c>
      <c r="B12" s="265" t="s">
        <v>273</v>
      </c>
      <c r="C12" s="273">
        <v>1388</v>
      </c>
      <c r="D12" s="265">
        <v>12</v>
      </c>
      <c r="E12" s="265">
        <v>0</v>
      </c>
      <c r="F12" s="273">
        <v>1335</v>
      </c>
      <c r="G12" s="265">
        <v>1</v>
      </c>
      <c r="H12" s="273">
        <v>1412</v>
      </c>
      <c r="I12" s="265">
        <v>0</v>
      </c>
      <c r="J12" s="265">
        <v>0</v>
      </c>
      <c r="K12" s="265">
        <v>69</v>
      </c>
      <c r="L12" s="265">
        <v>0</v>
      </c>
      <c r="M12" s="265">
        <v>69</v>
      </c>
      <c r="N12" s="265">
        <v>0</v>
      </c>
      <c r="O12" s="265">
        <v>0</v>
      </c>
      <c r="P12" s="265">
        <v>13</v>
      </c>
      <c r="Q12" s="265">
        <v>0</v>
      </c>
      <c r="R12" s="265">
        <v>13</v>
      </c>
      <c r="S12" s="273">
        <v>1429</v>
      </c>
      <c r="T12" s="265">
        <v>1</v>
      </c>
      <c r="U12" s="273">
        <v>1430</v>
      </c>
    </row>
    <row r="13" spans="1:21" ht="12.75" customHeight="1">
      <c r="A13" s="269" t="str">
        <f t="shared" si="0"/>
        <v>150</v>
      </c>
      <c r="B13" s="265" t="s">
        <v>242</v>
      </c>
      <c r="C13" s="273">
        <v>1500</v>
      </c>
      <c r="D13" s="265">
        <v>91</v>
      </c>
      <c r="E13" s="265">
        <v>0</v>
      </c>
      <c r="F13" s="273">
        <v>1684</v>
      </c>
      <c r="G13" s="265">
        <v>0</v>
      </c>
      <c r="H13" s="273">
        <v>1774</v>
      </c>
      <c r="I13" s="265">
        <v>0</v>
      </c>
      <c r="J13" s="265">
        <v>0</v>
      </c>
      <c r="K13" s="265">
        <v>0</v>
      </c>
      <c r="L13" s="265">
        <v>0</v>
      </c>
      <c r="M13" s="265">
        <v>0</v>
      </c>
      <c r="N13" s="265">
        <v>0</v>
      </c>
      <c r="O13" s="265">
        <v>0</v>
      </c>
      <c r="P13" s="265">
        <v>0</v>
      </c>
      <c r="Q13" s="265">
        <v>0</v>
      </c>
      <c r="R13" s="265">
        <v>0</v>
      </c>
      <c r="S13" s="273">
        <v>1775</v>
      </c>
      <c r="T13" s="265">
        <v>0</v>
      </c>
      <c r="U13" s="273">
        <v>1775</v>
      </c>
    </row>
    <row r="14" spans="1:21" ht="12.75" customHeight="1">
      <c r="A14" s="269" t="str">
        <f t="shared" si="0"/>
        <v>150</v>
      </c>
      <c r="B14" s="265" t="s">
        <v>270</v>
      </c>
      <c r="C14" s="273">
        <v>1164</v>
      </c>
      <c r="D14" s="265">
        <v>88</v>
      </c>
      <c r="E14" s="265">
        <v>0</v>
      </c>
      <c r="F14" s="273">
        <v>1484</v>
      </c>
      <c r="G14" s="265">
        <v>0</v>
      </c>
      <c r="H14" s="273">
        <v>1580</v>
      </c>
      <c r="I14" s="265">
        <v>0</v>
      </c>
      <c r="J14" s="265">
        <v>0</v>
      </c>
      <c r="K14" s="265">
        <v>5</v>
      </c>
      <c r="L14" s="265">
        <v>0</v>
      </c>
      <c r="M14" s="265">
        <v>5</v>
      </c>
      <c r="N14" s="265">
        <v>0</v>
      </c>
      <c r="O14" s="265">
        <v>0</v>
      </c>
      <c r="P14" s="265">
        <v>1</v>
      </c>
      <c r="Q14" s="265">
        <v>0</v>
      </c>
      <c r="R14" s="265">
        <v>1</v>
      </c>
      <c r="S14" s="273">
        <v>1578</v>
      </c>
      <c r="T14" s="265">
        <v>0</v>
      </c>
      <c r="U14" s="273">
        <v>1578</v>
      </c>
    </row>
    <row r="15" spans="1:21" ht="12.75" customHeight="1">
      <c r="A15" s="269" t="str">
        <f t="shared" si="0"/>
        <v>158</v>
      </c>
      <c r="B15" s="265" t="s">
        <v>271</v>
      </c>
      <c r="C15" s="273">
        <v>100</v>
      </c>
      <c r="D15" s="265">
        <v>31</v>
      </c>
      <c r="E15" s="265">
        <v>1</v>
      </c>
      <c r="F15" s="273">
        <v>88</v>
      </c>
      <c r="G15" s="265">
        <v>0</v>
      </c>
      <c r="H15" s="273">
        <v>120</v>
      </c>
      <c r="I15" s="265">
        <v>19</v>
      </c>
      <c r="J15" s="265">
        <v>8</v>
      </c>
      <c r="K15" s="265">
        <v>48</v>
      </c>
      <c r="L15" s="265">
        <v>8</v>
      </c>
      <c r="M15" s="265">
        <v>83</v>
      </c>
      <c r="N15" s="265">
        <v>0</v>
      </c>
      <c r="O15" s="265">
        <v>0</v>
      </c>
      <c r="P15" s="265">
        <v>0</v>
      </c>
      <c r="Q15" s="265">
        <v>0</v>
      </c>
      <c r="R15" s="265">
        <v>0</v>
      </c>
      <c r="S15" s="273">
        <v>186</v>
      </c>
      <c r="T15" s="265">
        <v>17</v>
      </c>
      <c r="U15" s="273">
        <v>203</v>
      </c>
    </row>
    <row r="16" spans="1:21" ht="12.75" customHeight="1">
      <c r="A16" s="269" t="str">
        <f t="shared" si="0"/>
        <v>156</v>
      </c>
      <c r="B16" s="265" t="s">
        <v>272</v>
      </c>
      <c r="C16" s="273">
        <v>2822</v>
      </c>
      <c r="D16" s="265">
        <v>31</v>
      </c>
      <c r="E16" s="265">
        <v>0</v>
      </c>
      <c r="F16" s="273">
        <v>2936</v>
      </c>
      <c r="G16" s="265">
        <v>0</v>
      </c>
      <c r="H16" s="273">
        <v>3031</v>
      </c>
      <c r="I16" s="265">
        <v>2</v>
      </c>
      <c r="J16" s="265">
        <v>1</v>
      </c>
      <c r="K16" s="265">
        <v>12</v>
      </c>
      <c r="L16" s="265">
        <v>2</v>
      </c>
      <c r="M16" s="265">
        <v>17</v>
      </c>
      <c r="N16" s="265">
        <v>0</v>
      </c>
      <c r="O16" s="265">
        <v>0</v>
      </c>
      <c r="P16" s="265">
        <v>1</v>
      </c>
      <c r="Q16" s="265">
        <v>0</v>
      </c>
      <c r="R16" s="265">
        <v>1</v>
      </c>
      <c r="S16" s="273">
        <v>2982</v>
      </c>
      <c r="T16" s="265">
        <v>3</v>
      </c>
      <c r="U16" s="273">
        <v>2985</v>
      </c>
    </row>
    <row r="17" spans="1:21" ht="12.75" customHeight="1">
      <c r="A17" s="269" t="str">
        <f t="shared" si="0"/>
        <v>153</v>
      </c>
      <c r="B17" s="265" t="s">
        <v>269</v>
      </c>
      <c r="C17" s="265">
        <v>918</v>
      </c>
      <c r="D17" s="265">
        <v>173</v>
      </c>
      <c r="E17" s="265">
        <v>12</v>
      </c>
      <c r="F17" s="273">
        <v>988</v>
      </c>
      <c r="G17" s="265">
        <v>48</v>
      </c>
      <c r="H17" s="273">
        <v>1222</v>
      </c>
      <c r="I17" s="265">
        <v>62</v>
      </c>
      <c r="J17" s="265">
        <v>15</v>
      </c>
      <c r="K17" s="265">
        <v>132</v>
      </c>
      <c r="L17" s="265">
        <v>25</v>
      </c>
      <c r="M17" s="265">
        <v>234</v>
      </c>
      <c r="N17" s="265">
        <v>0</v>
      </c>
      <c r="O17" s="265">
        <v>0</v>
      </c>
      <c r="P17" s="265">
        <v>51</v>
      </c>
      <c r="Q17" s="265">
        <v>9</v>
      </c>
      <c r="R17" s="265">
        <v>60</v>
      </c>
      <c r="S17" s="273">
        <v>1406</v>
      </c>
      <c r="T17" s="265">
        <v>109</v>
      </c>
      <c r="U17" s="273">
        <v>1515</v>
      </c>
    </row>
    <row r="18" spans="1:21" ht="12.75" customHeight="1">
      <c r="A18" s="269" t="str">
        <f t="shared" si="0"/>
        <v>106</v>
      </c>
      <c r="B18" s="265" t="s">
        <v>235</v>
      </c>
      <c r="C18" s="265">
        <v>50</v>
      </c>
      <c r="D18" s="265">
        <v>0</v>
      </c>
      <c r="E18" s="265">
        <v>0</v>
      </c>
      <c r="F18" s="265">
        <v>35</v>
      </c>
      <c r="G18" s="265">
        <v>0</v>
      </c>
      <c r="H18" s="265">
        <v>36</v>
      </c>
      <c r="I18" s="265">
        <v>1</v>
      </c>
      <c r="J18" s="265">
        <v>0</v>
      </c>
      <c r="K18" s="265">
        <v>19</v>
      </c>
      <c r="L18" s="265">
        <v>1</v>
      </c>
      <c r="M18" s="265">
        <v>21</v>
      </c>
      <c r="N18" s="265">
        <v>0</v>
      </c>
      <c r="O18" s="265">
        <v>0</v>
      </c>
      <c r="P18" s="265">
        <v>1</v>
      </c>
      <c r="Q18" s="265">
        <v>0</v>
      </c>
      <c r="R18" s="265">
        <v>1</v>
      </c>
      <c r="S18" s="265">
        <v>56</v>
      </c>
      <c r="T18" s="265">
        <v>1</v>
      </c>
      <c r="U18" s="265">
        <v>57</v>
      </c>
    </row>
    <row r="19" spans="1:21" ht="12.75" customHeight="1">
      <c r="A19" s="269" t="str">
        <f t="shared" si="0"/>
        <v>110</v>
      </c>
      <c r="B19" s="265" t="s">
        <v>238</v>
      </c>
      <c r="C19" s="273">
        <v>122</v>
      </c>
      <c r="D19" s="265">
        <v>14</v>
      </c>
      <c r="E19" s="265">
        <v>0</v>
      </c>
      <c r="F19" s="273">
        <v>136</v>
      </c>
      <c r="G19" s="265">
        <v>0</v>
      </c>
      <c r="H19" s="273">
        <v>150</v>
      </c>
      <c r="I19" s="265">
        <v>4</v>
      </c>
      <c r="J19" s="265">
        <v>0</v>
      </c>
      <c r="K19" s="265">
        <v>11</v>
      </c>
      <c r="L19" s="265">
        <v>1</v>
      </c>
      <c r="M19" s="265">
        <v>16</v>
      </c>
      <c r="N19" s="265">
        <v>0</v>
      </c>
      <c r="O19" s="265">
        <v>0</v>
      </c>
      <c r="P19" s="265">
        <v>2</v>
      </c>
      <c r="Q19" s="265">
        <v>0</v>
      </c>
      <c r="R19" s="265">
        <v>2</v>
      </c>
      <c r="S19" s="273">
        <v>167</v>
      </c>
      <c r="T19" s="265">
        <v>1</v>
      </c>
      <c r="U19" s="273">
        <v>168</v>
      </c>
    </row>
    <row r="20" spans="1:21" ht="12.75" customHeight="1">
      <c r="A20" s="269" t="str">
        <f t="shared" si="0"/>
        <v>148</v>
      </c>
      <c r="B20" s="265" t="s">
        <v>263</v>
      </c>
      <c r="C20" s="273">
        <v>2376</v>
      </c>
      <c r="D20" s="265">
        <v>170</v>
      </c>
      <c r="E20" s="265">
        <v>0</v>
      </c>
      <c r="F20" s="273">
        <v>2708</v>
      </c>
      <c r="G20" s="265">
        <v>0</v>
      </c>
      <c r="H20" s="273">
        <v>2879</v>
      </c>
      <c r="I20" s="265">
        <v>63</v>
      </c>
      <c r="J20" s="265">
        <v>4</v>
      </c>
      <c r="K20" s="265">
        <v>84</v>
      </c>
      <c r="L20" s="265">
        <v>7</v>
      </c>
      <c r="M20" s="265">
        <v>158</v>
      </c>
      <c r="N20" s="265">
        <v>0</v>
      </c>
      <c r="O20" s="265">
        <v>0</v>
      </c>
      <c r="P20" s="265">
        <v>11</v>
      </c>
      <c r="Q20" s="265">
        <v>1</v>
      </c>
      <c r="R20" s="265">
        <v>12</v>
      </c>
      <c r="S20" s="273">
        <v>3036</v>
      </c>
      <c r="T20" s="265">
        <v>12</v>
      </c>
      <c r="U20" s="273">
        <v>3048</v>
      </c>
    </row>
    <row r="21" spans="1:21" ht="12.75" customHeight="1">
      <c r="A21" s="269" t="str">
        <f t="shared" si="0"/>
        <v>116</v>
      </c>
      <c r="B21" s="265" t="s">
        <v>244</v>
      </c>
      <c r="C21" s="265">
        <v>93</v>
      </c>
      <c r="D21" s="265">
        <v>40</v>
      </c>
      <c r="E21" s="265">
        <v>2</v>
      </c>
      <c r="F21" s="265">
        <v>99</v>
      </c>
      <c r="G21" s="265">
        <v>0</v>
      </c>
      <c r="H21" s="265">
        <v>141</v>
      </c>
      <c r="I21" s="265">
        <v>11</v>
      </c>
      <c r="J21" s="265">
        <v>2</v>
      </c>
      <c r="K21" s="265">
        <v>13</v>
      </c>
      <c r="L21" s="265">
        <v>1</v>
      </c>
      <c r="M21" s="265">
        <v>27</v>
      </c>
      <c r="N21" s="265">
        <v>0</v>
      </c>
      <c r="O21" s="265">
        <v>0</v>
      </c>
      <c r="P21" s="265">
        <v>3</v>
      </c>
      <c r="Q21" s="265">
        <v>0</v>
      </c>
      <c r="R21" s="265">
        <v>3</v>
      </c>
      <c r="S21" s="265">
        <v>166</v>
      </c>
      <c r="T21" s="265">
        <v>5</v>
      </c>
      <c r="U21" s="265">
        <v>171</v>
      </c>
    </row>
    <row r="22" spans="1:21" ht="12.75" customHeight="1">
      <c r="A22" s="269" t="str">
        <f t="shared" si="0"/>
        <v>144</v>
      </c>
      <c r="B22" s="265" t="s">
        <v>264</v>
      </c>
      <c r="C22" s="265">
        <v>168</v>
      </c>
      <c r="D22" s="265">
        <v>103</v>
      </c>
      <c r="E22" s="265">
        <v>0</v>
      </c>
      <c r="F22" s="265">
        <v>155</v>
      </c>
      <c r="G22" s="265">
        <v>0</v>
      </c>
      <c r="H22" s="265">
        <v>258</v>
      </c>
      <c r="I22" s="265">
        <v>54</v>
      </c>
      <c r="J22" s="265">
        <v>14</v>
      </c>
      <c r="K22" s="265">
        <v>85</v>
      </c>
      <c r="L22" s="265">
        <v>12</v>
      </c>
      <c r="M22" s="265">
        <v>165</v>
      </c>
      <c r="N22" s="265">
        <v>0</v>
      </c>
      <c r="O22" s="265">
        <v>0</v>
      </c>
      <c r="P22" s="265">
        <v>0</v>
      </c>
      <c r="Q22" s="265">
        <v>1</v>
      </c>
      <c r="R22" s="265">
        <v>1</v>
      </c>
      <c r="S22" s="265">
        <v>397</v>
      </c>
      <c r="T22" s="265">
        <v>27</v>
      </c>
      <c r="U22" s="265">
        <v>424</v>
      </c>
    </row>
    <row r="23" spans="1:21" ht="12.75" customHeight="1">
      <c r="A23" s="269" t="str">
        <f t="shared" si="0"/>
        <v>117</v>
      </c>
      <c r="B23" s="265" t="s">
        <v>245</v>
      </c>
      <c r="C23" s="265">
        <v>87</v>
      </c>
      <c r="D23" s="265">
        <v>45</v>
      </c>
      <c r="E23" s="265">
        <v>0</v>
      </c>
      <c r="F23" s="265">
        <v>98</v>
      </c>
      <c r="G23" s="265">
        <v>1</v>
      </c>
      <c r="H23" s="265">
        <v>149</v>
      </c>
      <c r="I23" s="265">
        <v>7</v>
      </c>
      <c r="J23" s="265">
        <v>3</v>
      </c>
      <c r="K23" s="265">
        <v>32</v>
      </c>
      <c r="L23" s="265">
        <v>5</v>
      </c>
      <c r="M23" s="265">
        <v>47</v>
      </c>
      <c r="N23" s="265">
        <v>0</v>
      </c>
      <c r="O23" s="265">
        <v>0</v>
      </c>
      <c r="P23" s="265">
        <v>0</v>
      </c>
      <c r="Q23" s="265">
        <v>0</v>
      </c>
      <c r="R23" s="265">
        <v>0</v>
      </c>
      <c r="S23" s="265">
        <v>182</v>
      </c>
      <c r="T23" s="265">
        <v>9</v>
      </c>
      <c r="U23" s="265">
        <v>191</v>
      </c>
    </row>
    <row r="24" spans="1:21" ht="12.75" customHeight="1">
      <c r="A24" s="269" t="str">
        <f t="shared" si="0"/>
        <v>105</v>
      </c>
      <c r="B24" s="265" t="s">
        <v>234</v>
      </c>
      <c r="C24" s="265">
        <v>306</v>
      </c>
      <c r="D24" s="265">
        <v>63</v>
      </c>
      <c r="E24" s="265">
        <v>0</v>
      </c>
      <c r="F24" s="265">
        <v>316</v>
      </c>
      <c r="G24" s="265">
        <v>0</v>
      </c>
      <c r="H24" s="265">
        <v>382</v>
      </c>
      <c r="I24" s="265">
        <v>34</v>
      </c>
      <c r="J24" s="265">
        <v>8</v>
      </c>
      <c r="K24" s="265">
        <v>21</v>
      </c>
      <c r="L24" s="265">
        <v>11</v>
      </c>
      <c r="M24" s="265">
        <v>74</v>
      </c>
      <c r="N24" s="265">
        <v>0</v>
      </c>
      <c r="O24" s="265">
        <v>0</v>
      </c>
      <c r="P24" s="265">
        <v>42</v>
      </c>
      <c r="Q24" s="265">
        <v>4</v>
      </c>
      <c r="R24" s="265">
        <v>46</v>
      </c>
      <c r="S24" s="265">
        <v>476</v>
      </c>
      <c r="T24" s="265">
        <v>23</v>
      </c>
      <c r="U24" s="265">
        <v>499</v>
      </c>
    </row>
    <row r="25" spans="1:21" ht="12.75" customHeight="1">
      <c r="A25" s="269" t="str">
        <f t="shared" si="0"/>
        <v>145</v>
      </c>
      <c r="B25" s="265" t="s">
        <v>265</v>
      </c>
      <c r="C25" s="273">
        <v>1118</v>
      </c>
      <c r="D25" s="265">
        <v>78</v>
      </c>
      <c r="E25" s="265">
        <v>0</v>
      </c>
      <c r="F25" s="265">
        <v>834</v>
      </c>
      <c r="G25" s="265">
        <v>0</v>
      </c>
      <c r="H25" s="265">
        <v>913</v>
      </c>
      <c r="I25" s="265">
        <v>39</v>
      </c>
      <c r="J25" s="265">
        <v>13</v>
      </c>
      <c r="K25" s="265">
        <v>38</v>
      </c>
      <c r="L25" s="265">
        <v>9</v>
      </c>
      <c r="M25" s="265">
        <v>99</v>
      </c>
      <c r="N25" s="265">
        <v>0</v>
      </c>
      <c r="O25" s="265">
        <v>0</v>
      </c>
      <c r="P25" s="265">
        <v>1</v>
      </c>
      <c r="Q25" s="265">
        <v>0</v>
      </c>
      <c r="R25" s="265">
        <v>1</v>
      </c>
      <c r="S25" s="265">
        <v>990</v>
      </c>
      <c r="T25" s="265">
        <v>22</v>
      </c>
      <c r="U25" s="273">
        <v>1012</v>
      </c>
    </row>
    <row r="26" spans="1:21" ht="12.75" customHeight="1">
      <c r="A26" s="269" t="str">
        <f t="shared" si="0"/>
        <v>143</v>
      </c>
      <c r="B26" s="265" t="s">
        <v>243</v>
      </c>
      <c r="C26" s="265">
        <v>550</v>
      </c>
      <c r="D26" s="265">
        <v>377</v>
      </c>
      <c r="E26" s="265">
        <v>22</v>
      </c>
      <c r="F26" s="265">
        <v>429</v>
      </c>
      <c r="G26" s="265">
        <v>33</v>
      </c>
      <c r="H26" s="265">
        <v>866</v>
      </c>
      <c r="I26" s="265">
        <v>188</v>
      </c>
      <c r="J26" s="265">
        <v>52</v>
      </c>
      <c r="K26" s="265">
        <v>327</v>
      </c>
      <c r="L26" s="265">
        <v>158</v>
      </c>
      <c r="M26" s="265">
        <v>725</v>
      </c>
      <c r="N26" s="265">
        <v>0</v>
      </c>
      <c r="O26" s="265">
        <v>0</v>
      </c>
      <c r="P26" s="265">
        <v>13</v>
      </c>
      <c r="Q26" s="265">
        <v>6</v>
      </c>
      <c r="R26" s="265">
        <v>19</v>
      </c>
      <c r="S26" s="273">
        <v>1334</v>
      </c>
      <c r="T26" s="265">
        <v>271</v>
      </c>
      <c r="U26" s="273">
        <v>1605</v>
      </c>
    </row>
    <row r="27" spans="1:21" ht="12.75" customHeight="1">
      <c r="A27" s="269" t="str">
        <f t="shared" si="0"/>
        <v>119</v>
      </c>
      <c r="B27" s="265" t="s">
        <v>246</v>
      </c>
      <c r="C27" s="265">
        <v>153</v>
      </c>
      <c r="D27" s="265">
        <v>116</v>
      </c>
      <c r="E27" s="265">
        <v>0</v>
      </c>
      <c r="F27" s="265">
        <v>164</v>
      </c>
      <c r="G27" s="265">
        <v>0</v>
      </c>
      <c r="H27" s="265">
        <v>280</v>
      </c>
      <c r="I27" s="265">
        <v>33</v>
      </c>
      <c r="J27" s="265">
        <v>12</v>
      </c>
      <c r="K27" s="265">
        <v>57</v>
      </c>
      <c r="L27" s="265">
        <v>11</v>
      </c>
      <c r="M27" s="265">
        <v>113</v>
      </c>
      <c r="N27" s="265">
        <v>0</v>
      </c>
      <c r="O27" s="265">
        <v>0</v>
      </c>
      <c r="P27" s="265">
        <v>9</v>
      </c>
      <c r="Q27" s="265">
        <v>2</v>
      </c>
      <c r="R27" s="265">
        <v>11</v>
      </c>
      <c r="S27" s="265">
        <v>379</v>
      </c>
      <c r="T27" s="265">
        <v>25</v>
      </c>
      <c r="U27" s="265">
        <v>404</v>
      </c>
    </row>
    <row r="28" spans="1:21" ht="12.75" customHeight="1">
      <c r="A28" s="269" t="str">
        <f t="shared" si="0"/>
        <v>120</v>
      </c>
      <c r="B28" s="265" t="s">
        <v>247</v>
      </c>
      <c r="C28" s="265">
        <v>58</v>
      </c>
      <c r="D28" s="265">
        <v>11</v>
      </c>
      <c r="E28" s="265">
        <v>0</v>
      </c>
      <c r="F28" s="265">
        <v>79</v>
      </c>
      <c r="G28" s="265">
        <v>0</v>
      </c>
      <c r="H28" s="265">
        <v>91</v>
      </c>
      <c r="I28" s="265">
        <v>1</v>
      </c>
      <c r="J28" s="265">
        <v>0</v>
      </c>
      <c r="K28" s="265">
        <v>8</v>
      </c>
      <c r="L28" s="265">
        <v>0</v>
      </c>
      <c r="M28" s="265">
        <v>9</v>
      </c>
      <c r="N28" s="265">
        <v>0</v>
      </c>
      <c r="O28" s="265">
        <v>0</v>
      </c>
      <c r="P28" s="265">
        <v>0</v>
      </c>
      <c r="Q28" s="265">
        <v>0</v>
      </c>
      <c r="R28" s="265">
        <v>0</v>
      </c>
      <c r="S28" s="265">
        <v>99</v>
      </c>
      <c r="T28" s="265">
        <v>0</v>
      </c>
      <c r="U28" s="265">
        <v>99</v>
      </c>
    </row>
    <row r="29" spans="1:21" ht="12.75" customHeight="1">
      <c r="A29" s="269" t="str">
        <f t="shared" si="0"/>
        <v>140</v>
      </c>
      <c r="B29" s="265" t="s">
        <v>256</v>
      </c>
      <c r="C29" s="265">
        <v>251</v>
      </c>
      <c r="D29" s="265">
        <v>107</v>
      </c>
      <c r="E29" s="265">
        <v>13</v>
      </c>
      <c r="F29" s="265">
        <v>180</v>
      </c>
      <c r="G29" s="265">
        <v>37</v>
      </c>
      <c r="H29" s="265">
        <v>337</v>
      </c>
      <c r="I29" s="265">
        <v>35</v>
      </c>
      <c r="J29" s="265">
        <v>14</v>
      </c>
      <c r="K29" s="265">
        <v>102</v>
      </c>
      <c r="L29" s="265">
        <v>18</v>
      </c>
      <c r="M29" s="265">
        <v>169</v>
      </c>
      <c r="N29" s="265">
        <v>0</v>
      </c>
      <c r="O29" s="265">
        <v>0</v>
      </c>
      <c r="P29" s="265">
        <v>27</v>
      </c>
      <c r="Q29" s="265">
        <v>7</v>
      </c>
      <c r="R29" s="265">
        <v>34</v>
      </c>
      <c r="S29" s="265">
        <v>451</v>
      </c>
      <c r="T29" s="265">
        <v>89</v>
      </c>
      <c r="U29" s="265">
        <v>540</v>
      </c>
    </row>
    <row r="30" spans="1:21" ht="12.75" customHeight="1">
      <c r="A30" s="269" t="str">
        <f t="shared" si="0"/>
        <v>138</v>
      </c>
      <c r="B30" s="265" t="s">
        <v>254</v>
      </c>
      <c r="C30" s="265">
        <v>555</v>
      </c>
      <c r="D30" s="265">
        <v>173</v>
      </c>
      <c r="E30" s="265">
        <v>0</v>
      </c>
      <c r="F30" s="265">
        <v>636</v>
      </c>
      <c r="G30" s="265">
        <v>0</v>
      </c>
      <c r="H30" s="265">
        <v>813</v>
      </c>
      <c r="I30" s="265">
        <v>47</v>
      </c>
      <c r="J30" s="265">
        <v>16</v>
      </c>
      <c r="K30" s="265">
        <v>138</v>
      </c>
      <c r="L30" s="265">
        <v>32</v>
      </c>
      <c r="M30" s="265">
        <v>233</v>
      </c>
      <c r="N30" s="265">
        <v>0</v>
      </c>
      <c r="O30" s="265">
        <v>0</v>
      </c>
      <c r="P30" s="265">
        <v>2</v>
      </c>
      <c r="Q30" s="265">
        <v>0</v>
      </c>
      <c r="R30" s="265">
        <v>2</v>
      </c>
      <c r="S30" s="273">
        <v>996</v>
      </c>
      <c r="T30" s="265">
        <v>48</v>
      </c>
      <c r="U30" s="273">
        <v>1044</v>
      </c>
    </row>
    <row r="31" spans="1:21" ht="12.75" customHeight="1">
      <c r="A31" s="269" t="str">
        <f t="shared" si="0"/>
        <v>133</v>
      </c>
      <c r="B31" s="265" t="s">
        <v>260</v>
      </c>
      <c r="C31" s="265">
        <v>130</v>
      </c>
      <c r="D31" s="265">
        <v>151</v>
      </c>
      <c r="E31" s="265">
        <v>0</v>
      </c>
      <c r="F31" s="265">
        <v>68</v>
      </c>
      <c r="G31" s="265">
        <v>0</v>
      </c>
      <c r="H31" s="265">
        <v>220</v>
      </c>
      <c r="I31" s="265">
        <v>136</v>
      </c>
      <c r="J31" s="265">
        <v>29</v>
      </c>
      <c r="K31" s="265">
        <v>155</v>
      </c>
      <c r="L31" s="265">
        <v>22</v>
      </c>
      <c r="M31" s="265">
        <v>342</v>
      </c>
      <c r="N31" s="265">
        <v>0</v>
      </c>
      <c r="O31" s="265">
        <v>0</v>
      </c>
      <c r="P31" s="265">
        <v>13</v>
      </c>
      <c r="Q31" s="265">
        <v>1</v>
      </c>
      <c r="R31" s="265">
        <v>14</v>
      </c>
      <c r="S31" s="265">
        <v>523</v>
      </c>
      <c r="T31" s="265">
        <v>52</v>
      </c>
      <c r="U31" s="265">
        <v>575</v>
      </c>
    </row>
    <row r="32" spans="1:21" ht="12.75" customHeight="1">
      <c r="A32" s="269" t="str">
        <f t="shared" si="0"/>
        <v>107</v>
      </c>
      <c r="B32" s="265" t="s">
        <v>236</v>
      </c>
      <c r="C32" s="265">
        <v>55</v>
      </c>
      <c r="D32" s="265">
        <v>26</v>
      </c>
      <c r="E32" s="265">
        <v>0</v>
      </c>
      <c r="F32" s="265">
        <v>79</v>
      </c>
      <c r="G32" s="265">
        <v>0</v>
      </c>
      <c r="H32" s="265">
        <v>105</v>
      </c>
      <c r="I32" s="265">
        <v>4</v>
      </c>
      <c r="J32" s="265">
        <v>1</v>
      </c>
      <c r="K32" s="265">
        <v>10</v>
      </c>
      <c r="L32" s="265">
        <v>2</v>
      </c>
      <c r="M32" s="265">
        <v>17</v>
      </c>
      <c r="N32" s="265">
        <v>0</v>
      </c>
      <c r="O32" s="265">
        <v>0</v>
      </c>
      <c r="P32" s="265">
        <v>0</v>
      </c>
      <c r="Q32" s="265">
        <v>0</v>
      </c>
      <c r="R32" s="265">
        <v>0</v>
      </c>
      <c r="S32" s="265">
        <v>119</v>
      </c>
      <c r="T32" s="265">
        <v>3</v>
      </c>
      <c r="U32" s="265">
        <v>122</v>
      </c>
    </row>
    <row r="33" spans="1:21" ht="12.75" customHeight="1">
      <c r="A33" s="269" t="str">
        <f t="shared" si="0"/>
        <v>124</v>
      </c>
      <c r="B33" s="265" t="s">
        <v>248</v>
      </c>
      <c r="C33" s="265">
        <v>60</v>
      </c>
      <c r="D33" s="265">
        <v>37</v>
      </c>
      <c r="E33" s="265">
        <v>1</v>
      </c>
      <c r="F33" s="265">
        <v>83</v>
      </c>
      <c r="G33" s="265">
        <v>0</v>
      </c>
      <c r="H33" s="265">
        <v>121</v>
      </c>
      <c r="I33" s="265">
        <v>7</v>
      </c>
      <c r="J33" s="265">
        <v>4</v>
      </c>
      <c r="K33" s="265">
        <v>52</v>
      </c>
      <c r="L33" s="265">
        <v>4</v>
      </c>
      <c r="M33" s="265">
        <v>67</v>
      </c>
      <c r="N33" s="265">
        <v>0</v>
      </c>
      <c r="O33" s="265">
        <v>0</v>
      </c>
      <c r="P33" s="265">
        <v>1</v>
      </c>
      <c r="Q33" s="265">
        <v>1</v>
      </c>
      <c r="R33" s="265">
        <v>2</v>
      </c>
      <c r="S33" s="265">
        <v>180</v>
      </c>
      <c r="T33" s="265">
        <v>10</v>
      </c>
      <c r="U33" s="265">
        <v>190</v>
      </c>
    </row>
    <row r="34" spans="1:21" ht="12.75" customHeight="1">
      <c r="A34" s="269" t="str">
        <f t="shared" si="0"/>
        <v>141</v>
      </c>
      <c r="B34" s="265" t="s">
        <v>257</v>
      </c>
      <c r="C34" s="265">
        <v>304</v>
      </c>
      <c r="D34" s="265">
        <v>88</v>
      </c>
      <c r="E34" s="265">
        <v>6</v>
      </c>
      <c r="F34" s="265">
        <v>282</v>
      </c>
      <c r="G34" s="265">
        <v>11</v>
      </c>
      <c r="H34" s="265">
        <v>387</v>
      </c>
      <c r="I34" s="265">
        <v>32</v>
      </c>
      <c r="J34" s="265">
        <v>4</v>
      </c>
      <c r="K34" s="265">
        <v>62</v>
      </c>
      <c r="L34" s="265">
        <v>7</v>
      </c>
      <c r="M34" s="265">
        <v>105</v>
      </c>
      <c r="N34" s="265">
        <v>0</v>
      </c>
      <c r="O34" s="265">
        <v>0</v>
      </c>
      <c r="P34" s="265">
        <v>13</v>
      </c>
      <c r="Q34" s="265">
        <v>1</v>
      </c>
      <c r="R34" s="265">
        <v>14</v>
      </c>
      <c r="S34" s="265">
        <v>477</v>
      </c>
      <c r="T34" s="265">
        <v>29</v>
      </c>
      <c r="U34" s="265">
        <v>506</v>
      </c>
    </row>
    <row r="35" spans="1:21" ht="12.75" customHeight="1">
      <c r="A35" s="269" t="str">
        <f t="shared" si="0"/>
        <v>101</v>
      </c>
      <c r="B35" s="265" t="s">
        <v>232</v>
      </c>
      <c r="C35" s="265">
        <v>118</v>
      </c>
      <c r="D35" s="265">
        <v>55</v>
      </c>
      <c r="E35" s="265">
        <v>2</v>
      </c>
      <c r="F35" s="265">
        <v>110</v>
      </c>
      <c r="G35" s="265">
        <v>6</v>
      </c>
      <c r="H35" s="265">
        <v>173</v>
      </c>
      <c r="I35" s="265">
        <v>9</v>
      </c>
      <c r="J35" s="265">
        <v>3</v>
      </c>
      <c r="K35" s="265">
        <v>31</v>
      </c>
      <c r="L35" s="265">
        <v>8</v>
      </c>
      <c r="M35" s="265">
        <v>51</v>
      </c>
      <c r="N35" s="265">
        <v>0</v>
      </c>
      <c r="O35" s="265">
        <v>0</v>
      </c>
      <c r="P35" s="265">
        <v>0</v>
      </c>
      <c r="Q35" s="265">
        <v>0</v>
      </c>
      <c r="R35" s="265">
        <v>0</v>
      </c>
      <c r="S35" s="265">
        <v>205</v>
      </c>
      <c r="T35" s="265">
        <v>19</v>
      </c>
      <c r="U35" s="265">
        <v>224</v>
      </c>
    </row>
    <row r="36" spans="1:21" ht="12.75" customHeight="1">
      <c r="A36" s="269" t="str">
        <f t="shared" si="0"/>
        <v>136</v>
      </c>
      <c r="B36" s="265" t="s">
        <v>266</v>
      </c>
      <c r="C36" s="265">
        <v>90</v>
      </c>
      <c r="D36" s="265">
        <v>50</v>
      </c>
      <c r="E36" s="265">
        <v>0</v>
      </c>
      <c r="F36" s="265">
        <v>81</v>
      </c>
      <c r="G36" s="265">
        <v>0</v>
      </c>
      <c r="H36" s="265">
        <v>132</v>
      </c>
      <c r="I36" s="265">
        <v>17</v>
      </c>
      <c r="J36" s="265">
        <v>3</v>
      </c>
      <c r="K36" s="265">
        <v>53</v>
      </c>
      <c r="L36" s="265">
        <v>11</v>
      </c>
      <c r="M36" s="265">
        <v>84</v>
      </c>
      <c r="N36" s="265">
        <v>0</v>
      </c>
      <c r="O36" s="265">
        <v>0</v>
      </c>
      <c r="P36" s="265">
        <v>5</v>
      </c>
      <c r="Q36" s="265">
        <v>2</v>
      </c>
      <c r="R36" s="265">
        <v>7</v>
      </c>
      <c r="S36" s="265">
        <v>206</v>
      </c>
      <c r="T36" s="265">
        <v>16</v>
      </c>
      <c r="U36" s="265">
        <v>222</v>
      </c>
    </row>
    <row r="37" spans="1:21" ht="12.75" customHeight="1">
      <c r="A37" s="269" t="str">
        <f t="shared" si="0"/>
        <v>109</v>
      </c>
      <c r="B37" s="265" t="s">
        <v>237</v>
      </c>
      <c r="C37" s="265">
        <v>73</v>
      </c>
      <c r="D37" s="265">
        <v>36</v>
      </c>
      <c r="E37" s="265">
        <v>0</v>
      </c>
      <c r="F37" s="265">
        <v>94</v>
      </c>
      <c r="G37" s="265">
        <v>0</v>
      </c>
      <c r="H37" s="265">
        <v>131</v>
      </c>
      <c r="I37" s="265">
        <v>4</v>
      </c>
      <c r="J37" s="265">
        <v>2</v>
      </c>
      <c r="K37" s="265">
        <v>15</v>
      </c>
      <c r="L37" s="265">
        <v>4</v>
      </c>
      <c r="M37" s="265">
        <v>25</v>
      </c>
      <c r="N37" s="265">
        <v>0</v>
      </c>
      <c r="O37" s="265">
        <v>0</v>
      </c>
      <c r="P37" s="265">
        <v>3</v>
      </c>
      <c r="Q37" s="265">
        <v>0</v>
      </c>
      <c r="R37" s="265">
        <v>3</v>
      </c>
      <c r="S37" s="265">
        <v>152</v>
      </c>
      <c r="T37" s="265">
        <v>6</v>
      </c>
      <c r="U37" s="265">
        <v>158</v>
      </c>
    </row>
    <row r="38" spans="1:21" ht="12.75" customHeight="1">
      <c r="A38" s="269" t="str">
        <f t="shared" si="0"/>
        <v>139</v>
      </c>
      <c r="B38" s="265" t="s">
        <v>259</v>
      </c>
      <c r="C38" s="265">
        <v>950</v>
      </c>
      <c r="D38" s="265">
        <v>557</v>
      </c>
      <c r="E38" s="265">
        <v>72</v>
      </c>
      <c r="F38" s="273">
        <v>932</v>
      </c>
      <c r="G38" s="265">
        <v>102</v>
      </c>
      <c r="H38" s="273">
        <v>1667</v>
      </c>
      <c r="I38" s="265">
        <v>186</v>
      </c>
      <c r="J38" s="265">
        <v>55</v>
      </c>
      <c r="K38" s="265">
        <v>469</v>
      </c>
      <c r="L38" s="265">
        <v>94</v>
      </c>
      <c r="M38" s="265">
        <v>804</v>
      </c>
      <c r="N38" s="265">
        <v>0</v>
      </c>
      <c r="O38" s="265">
        <v>0</v>
      </c>
      <c r="P38" s="265">
        <v>110</v>
      </c>
      <c r="Q38" s="265">
        <v>6</v>
      </c>
      <c r="R38" s="265">
        <v>116</v>
      </c>
      <c r="S38" s="273">
        <v>2254</v>
      </c>
      <c r="T38" s="265">
        <v>329</v>
      </c>
      <c r="U38" s="273">
        <v>2583</v>
      </c>
    </row>
    <row r="39" spans="1:21" ht="12.75" customHeight="1">
      <c r="A39" s="269" t="str">
        <f t="shared" si="0"/>
        <v>152</v>
      </c>
      <c r="B39" s="265" t="s">
        <v>268</v>
      </c>
      <c r="C39" s="265">
        <v>120</v>
      </c>
      <c r="D39" s="265">
        <v>43</v>
      </c>
      <c r="E39" s="265">
        <v>0</v>
      </c>
      <c r="F39" s="265">
        <v>136</v>
      </c>
      <c r="G39" s="265">
        <v>0</v>
      </c>
      <c r="H39" s="265">
        <v>179</v>
      </c>
      <c r="I39" s="265">
        <v>11</v>
      </c>
      <c r="J39" s="265">
        <v>4</v>
      </c>
      <c r="K39" s="265">
        <v>18</v>
      </c>
      <c r="L39" s="265">
        <v>3</v>
      </c>
      <c r="M39" s="265">
        <v>36</v>
      </c>
      <c r="N39" s="265">
        <v>0</v>
      </c>
      <c r="O39" s="265">
        <v>0</v>
      </c>
      <c r="P39" s="265">
        <v>0</v>
      </c>
      <c r="Q39" s="265">
        <v>1</v>
      </c>
      <c r="R39" s="265">
        <v>1</v>
      </c>
      <c r="S39" s="265">
        <v>208</v>
      </c>
      <c r="T39" s="265">
        <v>8</v>
      </c>
      <c r="U39" s="265">
        <v>216</v>
      </c>
    </row>
    <row r="40" spans="1:21" ht="12.75" customHeight="1">
      <c r="A40" s="269" t="str">
        <f t="shared" si="0"/>
        <v>142</v>
      </c>
      <c r="B40" s="265" t="s">
        <v>258</v>
      </c>
      <c r="C40" s="265">
        <v>690</v>
      </c>
      <c r="D40" s="265">
        <v>238</v>
      </c>
      <c r="E40" s="265">
        <v>4</v>
      </c>
      <c r="F40" s="265">
        <v>672</v>
      </c>
      <c r="G40" s="265">
        <v>8</v>
      </c>
      <c r="H40" s="273">
        <v>933</v>
      </c>
      <c r="I40" s="265">
        <v>125</v>
      </c>
      <c r="J40" s="265">
        <v>49</v>
      </c>
      <c r="K40" s="265">
        <v>243</v>
      </c>
      <c r="L40" s="265">
        <v>34</v>
      </c>
      <c r="M40" s="265">
        <v>451</v>
      </c>
      <c r="N40" s="265">
        <v>0</v>
      </c>
      <c r="O40" s="265">
        <v>0</v>
      </c>
      <c r="P40" s="265">
        <v>44</v>
      </c>
      <c r="Q40" s="265">
        <v>1</v>
      </c>
      <c r="R40" s="265">
        <v>45</v>
      </c>
      <c r="S40" s="273">
        <v>1322</v>
      </c>
      <c r="T40" s="265">
        <v>96</v>
      </c>
      <c r="U40" s="273">
        <v>1418</v>
      </c>
    </row>
    <row r="41" spans="1:21" ht="12.75" customHeight="1">
      <c r="A41" s="269" t="str">
        <f t="shared" si="0"/>
        <v>147</v>
      </c>
      <c r="B41" s="265" t="s">
        <v>267</v>
      </c>
      <c r="C41" s="265">
        <v>57</v>
      </c>
      <c r="D41" s="265">
        <v>32</v>
      </c>
      <c r="E41" s="265">
        <v>0</v>
      </c>
      <c r="F41" s="265">
        <v>62</v>
      </c>
      <c r="G41" s="265">
        <v>0</v>
      </c>
      <c r="H41" s="265">
        <v>94</v>
      </c>
      <c r="I41" s="265">
        <v>9</v>
      </c>
      <c r="J41" s="265">
        <v>1</v>
      </c>
      <c r="K41" s="265">
        <v>30</v>
      </c>
      <c r="L41" s="265">
        <v>2</v>
      </c>
      <c r="M41" s="265">
        <v>42</v>
      </c>
      <c r="N41" s="265">
        <v>0</v>
      </c>
      <c r="O41" s="265">
        <v>0</v>
      </c>
      <c r="P41" s="265">
        <v>1</v>
      </c>
      <c r="Q41" s="265">
        <v>0</v>
      </c>
      <c r="R41" s="265">
        <v>1</v>
      </c>
      <c r="S41" s="265">
        <v>134</v>
      </c>
      <c r="T41" s="265">
        <v>3</v>
      </c>
      <c r="U41" s="265">
        <v>137</v>
      </c>
    </row>
    <row r="42" spans="1:21" ht="12.75" customHeight="1">
      <c r="A42" s="269" t="str">
        <f t="shared" si="0"/>
        <v>103</v>
      </c>
      <c r="B42" s="265" t="s">
        <v>240</v>
      </c>
      <c r="C42" s="265">
        <v>320</v>
      </c>
      <c r="D42" s="265">
        <v>42</v>
      </c>
      <c r="E42" s="265">
        <v>0</v>
      </c>
      <c r="F42" s="265">
        <v>378</v>
      </c>
      <c r="G42" s="265">
        <v>6</v>
      </c>
      <c r="H42" s="265">
        <v>426</v>
      </c>
      <c r="I42" s="265">
        <v>9</v>
      </c>
      <c r="J42" s="265">
        <v>0</v>
      </c>
      <c r="K42" s="265">
        <v>24</v>
      </c>
      <c r="L42" s="265">
        <v>7</v>
      </c>
      <c r="M42" s="265">
        <v>40</v>
      </c>
      <c r="N42" s="265">
        <v>0</v>
      </c>
      <c r="O42" s="265">
        <v>0</v>
      </c>
      <c r="P42" s="265">
        <v>7</v>
      </c>
      <c r="Q42" s="265">
        <v>0</v>
      </c>
      <c r="R42" s="265">
        <v>7</v>
      </c>
      <c r="S42" s="265">
        <v>460</v>
      </c>
      <c r="T42" s="265">
        <v>13</v>
      </c>
      <c r="U42" s="265">
        <v>473</v>
      </c>
    </row>
    <row r="43" spans="1:21" ht="12.75" customHeight="1">
      <c r="A43" s="269" t="str">
        <f t="shared" si="0"/>
        <v>112</v>
      </c>
      <c r="B43" s="265" t="s">
        <v>239</v>
      </c>
      <c r="C43" s="265">
        <v>395</v>
      </c>
      <c r="D43" s="265">
        <v>129</v>
      </c>
      <c r="E43" s="265">
        <v>53</v>
      </c>
      <c r="F43" s="265">
        <v>313</v>
      </c>
      <c r="G43" s="265">
        <v>103</v>
      </c>
      <c r="H43" s="265">
        <v>603</v>
      </c>
      <c r="I43" s="265">
        <v>28</v>
      </c>
      <c r="J43" s="265">
        <v>12</v>
      </c>
      <c r="K43" s="265">
        <v>46</v>
      </c>
      <c r="L43" s="265">
        <v>15</v>
      </c>
      <c r="M43" s="265">
        <v>101</v>
      </c>
      <c r="N43" s="265">
        <v>0</v>
      </c>
      <c r="O43" s="265">
        <v>0</v>
      </c>
      <c r="P43" s="265">
        <v>45</v>
      </c>
      <c r="Q43" s="265">
        <v>5</v>
      </c>
      <c r="R43" s="265">
        <v>50</v>
      </c>
      <c r="S43" s="265">
        <v>561</v>
      </c>
      <c r="T43" s="265">
        <v>188</v>
      </c>
      <c r="U43" s="265">
        <v>749</v>
      </c>
    </row>
    <row r="44" spans="1:21" ht="12.75" customHeight="1">
      <c r="A44" s="269" t="str">
        <f t="shared" si="0"/>
        <v>149</v>
      </c>
      <c r="B44" s="265" t="s">
        <v>241</v>
      </c>
      <c r="C44" s="265">
        <v>120</v>
      </c>
      <c r="D44" s="265">
        <v>42</v>
      </c>
      <c r="E44" s="265">
        <v>0</v>
      </c>
      <c r="F44" s="265">
        <v>171</v>
      </c>
      <c r="G44" s="265">
        <v>0</v>
      </c>
      <c r="H44" s="265">
        <v>221</v>
      </c>
      <c r="I44" s="265">
        <v>37</v>
      </c>
      <c r="J44" s="265">
        <v>19</v>
      </c>
      <c r="K44" s="265">
        <v>85</v>
      </c>
      <c r="L44" s="265">
        <v>20</v>
      </c>
      <c r="M44" s="265">
        <v>161</v>
      </c>
      <c r="N44" s="265">
        <v>0</v>
      </c>
      <c r="O44" s="265">
        <v>0</v>
      </c>
      <c r="P44" s="265">
        <v>21</v>
      </c>
      <c r="Q44" s="265">
        <v>9</v>
      </c>
      <c r="R44" s="265">
        <v>30</v>
      </c>
      <c r="S44" s="265">
        <v>356</v>
      </c>
      <c r="T44" s="265">
        <v>48</v>
      </c>
      <c r="U44" s="265">
        <v>404</v>
      </c>
    </row>
    <row r="45" spans="1:21" ht="12.75" customHeight="1">
      <c r="A45" s="269" t="str">
        <f t="shared" si="0"/>
        <v>126</v>
      </c>
      <c r="B45" s="265" t="s">
        <v>249</v>
      </c>
      <c r="C45" s="265">
        <v>117</v>
      </c>
      <c r="D45" s="265">
        <v>56</v>
      </c>
      <c r="E45" s="265">
        <v>1</v>
      </c>
      <c r="F45" s="265">
        <v>93</v>
      </c>
      <c r="G45" s="265">
        <v>0</v>
      </c>
      <c r="H45" s="265">
        <v>155</v>
      </c>
      <c r="I45" s="265">
        <v>6</v>
      </c>
      <c r="J45" s="265">
        <v>0</v>
      </c>
      <c r="K45" s="265">
        <v>27</v>
      </c>
      <c r="L45" s="265">
        <v>2</v>
      </c>
      <c r="M45" s="265">
        <v>35</v>
      </c>
      <c r="N45" s="265">
        <v>0</v>
      </c>
      <c r="O45" s="265">
        <v>0</v>
      </c>
      <c r="P45" s="265">
        <v>1</v>
      </c>
      <c r="Q45" s="265">
        <v>0</v>
      </c>
      <c r="R45" s="265">
        <v>1</v>
      </c>
      <c r="S45" s="265">
        <v>183</v>
      </c>
      <c r="T45" s="265">
        <v>3</v>
      </c>
      <c r="U45" s="265">
        <v>186</v>
      </c>
    </row>
    <row r="46" spans="1:21" ht="12.75" customHeight="1">
      <c r="A46" s="269" t="str">
        <f t="shared" si="0"/>
        <v>131</v>
      </c>
      <c r="B46" s="265" t="s">
        <v>261</v>
      </c>
      <c r="C46" s="273">
        <v>1003</v>
      </c>
      <c r="D46" s="273">
        <v>1012</v>
      </c>
      <c r="E46" s="265">
        <v>93</v>
      </c>
      <c r="F46" s="265">
        <v>701</v>
      </c>
      <c r="G46" s="265">
        <v>76</v>
      </c>
      <c r="H46" s="273">
        <v>1904</v>
      </c>
      <c r="I46" s="265">
        <v>470</v>
      </c>
      <c r="J46" s="265">
        <v>125</v>
      </c>
      <c r="K46" s="265">
        <v>440</v>
      </c>
      <c r="L46" s="265">
        <v>109</v>
      </c>
      <c r="M46" s="273">
        <v>1144</v>
      </c>
      <c r="N46" s="265">
        <v>0</v>
      </c>
      <c r="O46" s="265">
        <v>0</v>
      </c>
      <c r="P46" s="265">
        <v>80</v>
      </c>
      <c r="Q46" s="265">
        <v>12</v>
      </c>
      <c r="R46" s="265">
        <v>92</v>
      </c>
      <c r="S46" s="273">
        <v>2703</v>
      </c>
      <c r="T46" s="265">
        <v>415</v>
      </c>
      <c r="U46" s="273">
        <v>3118</v>
      </c>
    </row>
    <row r="47" spans="1:21">
      <c r="A47" s="269" t="str">
        <f t="shared" si="0"/>
        <v>127</v>
      </c>
      <c r="B47" s="265" t="s">
        <v>250</v>
      </c>
      <c r="C47" s="265">
        <v>70</v>
      </c>
      <c r="D47" s="265">
        <v>56</v>
      </c>
      <c r="E47" s="265">
        <v>0</v>
      </c>
      <c r="F47" s="265">
        <v>56</v>
      </c>
      <c r="G47" s="265">
        <v>0</v>
      </c>
      <c r="H47" s="265">
        <v>112</v>
      </c>
      <c r="I47" s="265">
        <v>23</v>
      </c>
      <c r="J47" s="265">
        <v>1</v>
      </c>
      <c r="K47" s="265">
        <v>78</v>
      </c>
      <c r="L47" s="265">
        <v>7</v>
      </c>
      <c r="M47" s="265">
        <v>109</v>
      </c>
      <c r="N47" s="265">
        <v>0</v>
      </c>
      <c r="O47" s="265">
        <v>0</v>
      </c>
      <c r="P47" s="265">
        <v>2</v>
      </c>
      <c r="Q47" s="265">
        <v>0</v>
      </c>
      <c r="R47" s="265">
        <v>2</v>
      </c>
      <c r="S47" s="265">
        <v>215</v>
      </c>
      <c r="T47" s="265">
        <v>8</v>
      </c>
      <c r="U47" s="265">
        <v>223</v>
      </c>
    </row>
    <row r="48" spans="1:21">
      <c r="A48" s="269" t="str">
        <f t="shared" si="0"/>
        <v>128</v>
      </c>
      <c r="B48" s="265" t="s">
        <v>251</v>
      </c>
      <c r="C48" s="265">
        <v>152</v>
      </c>
      <c r="D48" s="265">
        <v>253</v>
      </c>
      <c r="E48" s="265">
        <v>0</v>
      </c>
      <c r="F48" s="265">
        <v>36</v>
      </c>
      <c r="G48" s="265">
        <v>0</v>
      </c>
      <c r="H48" s="265">
        <v>289</v>
      </c>
      <c r="I48" s="265">
        <v>30</v>
      </c>
      <c r="J48" s="265">
        <v>12</v>
      </c>
      <c r="K48" s="265">
        <v>130</v>
      </c>
      <c r="L48" s="265">
        <v>9</v>
      </c>
      <c r="M48" s="265">
        <v>181</v>
      </c>
      <c r="N48" s="265">
        <v>0</v>
      </c>
      <c r="O48" s="265">
        <v>0</v>
      </c>
      <c r="P48" s="265">
        <v>13</v>
      </c>
      <c r="Q48" s="265">
        <v>1</v>
      </c>
      <c r="R48" s="265">
        <v>14</v>
      </c>
      <c r="S48" s="265">
        <v>462</v>
      </c>
      <c r="T48" s="265">
        <v>22</v>
      </c>
      <c r="U48" s="265">
        <v>484</v>
      </c>
    </row>
    <row r="49" spans="1:21">
      <c r="A49" s="269" t="str">
        <f t="shared" si="0"/>
        <v>129</v>
      </c>
      <c r="B49" s="265" t="s">
        <v>255</v>
      </c>
      <c r="C49" s="273">
        <v>1275</v>
      </c>
      <c r="D49" s="265">
        <v>0</v>
      </c>
      <c r="E49" s="265">
        <v>521</v>
      </c>
      <c r="F49" s="265">
        <v>2</v>
      </c>
      <c r="G49" s="273">
        <v>1456</v>
      </c>
      <c r="H49" s="273">
        <v>1978</v>
      </c>
      <c r="I49" s="265">
        <v>3</v>
      </c>
      <c r="J49" s="265">
        <v>585</v>
      </c>
      <c r="K49" s="265">
        <v>3</v>
      </c>
      <c r="L49" s="265">
        <v>970</v>
      </c>
      <c r="M49" s="273">
        <v>1561</v>
      </c>
      <c r="N49" s="265">
        <v>0</v>
      </c>
      <c r="O49" s="265">
        <v>0</v>
      </c>
      <c r="P49" s="265">
        <v>0</v>
      </c>
      <c r="Q49" s="265">
        <v>139</v>
      </c>
      <c r="R49" s="265">
        <v>139</v>
      </c>
      <c r="S49" s="265">
        <v>8</v>
      </c>
      <c r="T49" s="273">
        <v>3671</v>
      </c>
      <c r="U49" s="273">
        <v>3679</v>
      </c>
    </row>
    <row r="50" spans="1:21">
      <c r="A50" s="269" t="str">
        <f t="shared" si="0"/>
        <v>REG</v>
      </c>
      <c r="B50" s="445" t="s">
        <v>396</v>
      </c>
      <c r="C50" s="366"/>
      <c r="D50" s="366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  <c r="P50" s="366"/>
      <c r="Q50" s="366"/>
      <c r="R50" s="366"/>
      <c r="S50" s="366"/>
      <c r="T50" s="366"/>
      <c r="U50" s="366"/>
    </row>
    <row r="51" spans="1:21">
      <c r="A51" s="269" t="str">
        <f t="shared" si="0"/>
        <v/>
      </c>
      <c r="B51" s="272"/>
      <c r="C51" s="272"/>
      <c r="D51" s="445" t="s">
        <v>387</v>
      </c>
      <c r="E51" s="366"/>
      <c r="F51" s="366"/>
      <c r="G51" s="366"/>
      <c r="H51" s="272"/>
      <c r="I51" s="445" t="s">
        <v>6</v>
      </c>
      <c r="J51" s="366"/>
      <c r="K51" s="366"/>
      <c r="L51" s="366"/>
      <c r="M51" s="272"/>
      <c r="N51" s="445" t="s">
        <v>388</v>
      </c>
      <c r="O51" s="366"/>
      <c r="P51" s="366"/>
      <c r="Q51" s="366"/>
      <c r="R51" s="366"/>
      <c r="S51" s="445"/>
      <c r="T51" s="366"/>
      <c r="U51" s="366"/>
    </row>
    <row r="52" spans="1:21">
      <c r="A52" s="269" t="str">
        <f t="shared" si="0"/>
        <v/>
      </c>
      <c r="B52" s="272"/>
      <c r="C52" s="272"/>
      <c r="D52" s="445" t="s">
        <v>11</v>
      </c>
      <c r="E52" s="366"/>
      <c r="F52" s="445" t="s">
        <v>12</v>
      </c>
      <c r="G52" s="366"/>
      <c r="H52" s="271" t="s">
        <v>163</v>
      </c>
      <c r="I52" s="445" t="s">
        <v>194</v>
      </c>
      <c r="J52" s="366"/>
      <c r="K52" s="445" t="s">
        <v>17</v>
      </c>
      <c r="L52" s="366"/>
      <c r="M52" s="271" t="s">
        <v>163</v>
      </c>
      <c r="N52" s="445" t="s">
        <v>389</v>
      </c>
      <c r="O52" s="366"/>
      <c r="P52" s="445" t="s">
        <v>390</v>
      </c>
      <c r="Q52" s="366"/>
      <c r="R52" s="271" t="s">
        <v>163</v>
      </c>
      <c r="S52" s="445" t="s">
        <v>163</v>
      </c>
      <c r="T52" s="366"/>
      <c r="U52" s="366"/>
    </row>
    <row r="53" spans="1:21">
      <c r="A53" s="269" t="str">
        <f t="shared" si="0"/>
        <v>Ero</v>
      </c>
      <c r="B53" s="271" t="s">
        <v>391</v>
      </c>
      <c r="C53" s="271" t="s">
        <v>8</v>
      </c>
      <c r="D53" s="271" t="s">
        <v>392</v>
      </c>
      <c r="E53" s="271" t="s">
        <v>393</v>
      </c>
      <c r="F53" s="271" t="s">
        <v>392</v>
      </c>
      <c r="G53" s="271" t="s">
        <v>393</v>
      </c>
      <c r="H53" s="271" t="s">
        <v>387</v>
      </c>
      <c r="I53" s="271" t="s">
        <v>392</v>
      </c>
      <c r="J53" s="271" t="s">
        <v>393</v>
      </c>
      <c r="K53" s="271" t="s">
        <v>392</v>
      </c>
      <c r="L53" s="271" t="s">
        <v>393</v>
      </c>
      <c r="M53" s="271" t="s">
        <v>394</v>
      </c>
      <c r="N53" s="271" t="s">
        <v>392</v>
      </c>
      <c r="O53" s="271" t="s">
        <v>393</v>
      </c>
      <c r="P53" s="271" t="s">
        <v>392</v>
      </c>
      <c r="Q53" s="271" t="s">
        <v>393</v>
      </c>
      <c r="R53" s="271" t="s">
        <v>395</v>
      </c>
      <c r="S53" s="271" t="s">
        <v>392</v>
      </c>
      <c r="T53" s="271" t="s">
        <v>393</v>
      </c>
      <c r="U53" s="271" t="s">
        <v>193</v>
      </c>
    </row>
    <row r="54" spans="1:21">
      <c r="A54" s="269" t="str">
        <f t="shared" si="0"/>
        <v>242</v>
      </c>
      <c r="B54" s="265" t="s">
        <v>297</v>
      </c>
      <c r="C54" s="273">
        <v>3088</v>
      </c>
      <c r="D54" s="265">
        <v>2</v>
      </c>
      <c r="E54" s="265">
        <v>0</v>
      </c>
      <c r="F54" s="273">
        <v>3033</v>
      </c>
      <c r="G54" s="265">
        <v>5</v>
      </c>
      <c r="H54" s="273">
        <v>3040</v>
      </c>
      <c r="I54" s="265">
        <v>2</v>
      </c>
      <c r="J54" s="265">
        <v>0</v>
      </c>
      <c r="K54" s="265">
        <v>93</v>
      </c>
      <c r="L54" s="265">
        <v>1</v>
      </c>
      <c r="M54" s="265">
        <v>96</v>
      </c>
      <c r="N54" s="265">
        <v>0</v>
      </c>
      <c r="O54" s="265">
        <v>0</v>
      </c>
      <c r="P54" s="265">
        <v>13</v>
      </c>
      <c r="Q54" s="265">
        <v>0</v>
      </c>
      <c r="R54" s="265">
        <v>13</v>
      </c>
      <c r="S54" s="273">
        <v>3143</v>
      </c>
      <c r="T54" s="265">
        <v>6</v>
      </c>
      <c r="U54" s="273">
        <v>3149</v>
      </c>
    </row>
    <row r="55" spans="1:21">
      <c r="A55" s="269" t="str">
        <f t="shared" si="0"/>
        <v>242</v>
      </c>
      <c r="B55" s="265" t="s">
        <v>298</v>
      </c>
      <c r="C55" s="273">
        <v>1101</v>
      </c>
      <c r="D55" s="265">
        <v>1</v>
      </c>
      <c r="E55" s="265">
        <v>252</v>
      </c>
      <c r="F55" s="273">
        <v>2</v>
      </c>
      <c r="G55" s="265">
        <v>662</v>
      </c>
      <c r="H55" s="273">
        <v>942</v>
      </c>
      <c r="I55" s="265">
        <v>1</v>
      </c>
      <c r="J55" s="265">
        <v>264</v>
      </c>
      <c r="K55" s="265">
        <v>2</v>
      </c>
      <c r="L55" s="265">
        <v>448</v>
      </c>
      <c r="M55" s="265">
        <v>715</v>
      </c>
      <c r="N55" s="265">
        <v>0</v>
      </c>
      <c r="O55" s="265">
        <v>0</v>
      </c>
      <c r="P55" s="265">
        <v>0</v>
      </c>
      <c r="Q55" s="265">
        <v>45</v>
      </c>
      <c r="R55" s="265">
        <v>45</v>
      </c>
      <c r="S55" s="273">
        <v>6</v>
      </c>
      <c r="T55" s="273">
        <v>1671</v>
      </c>
      <c r="U55" s="273">
        <v>1677</v>
      </c>
    </row>
    <row r="56" spans="1:21">
      <c r="A56" s="269" t="str">
        <f t="shared" si="0"/>
        <v>242</v>
      </c>
      <c r="B56" s="265" t="s">
        <v>299</v>
      </c>
      <c r="C56" s="273">
        <v>120</v>
      </c>
      <c r="D56" s="265">
        <v>81</v>
      </c>
      <c r="E56" s="265">
        <v>1</v>
      </c>
      <c r="F56" s="265">
        <v>1</v>
      </c>
      <c r="G56" s="265">
        <v>0</v>
      </c>
      <c r="H56" s="265">
        <v>83</v>
      </c>
      <c r="I56" s="265">
        <v>49</v>
      </c>
      <c r="J56" s="265">
        <v>0</v>
      </c>
      <c r="K56" s="265">
        <v>1</v>
      </c>
      <c r="L56" s="265">
        <v>0</v>
      </c>
      <c r="M56" s="265">
        <v>50</v>
      </c>
      <c r="N56" s="265">
        <v>0</v>
      </c>
      <c r="O56" s="265">
        <v>0</v>
      </c>
      <c r="P56" s="265">
        <v>1</v>
      </c>
      <c r="Q56" s="265">
        <v>0</v>
      </c>
      <c r="R56" s="265">
        <v>1</v>
      </c>
      <c r="S56" s="265">
        <v>133</v>
      </c>
      <c r="T56" s="273">
        <v>1</v>
      </c>
      <c r="U56" s="273">
        <v>134</v>
      </c>
    </row>
    <row r="57" spans="1:21">
      <c r="A57" s="269" t="str">
        <f t="shared" si="0"/>
        <v>225</v>
      </c>
      <c r="B57" s="265" t="s">
        <v>292</v>
      </c>
      <c r="C57" s="273">
        <v>1257</v>
      </c>
      <c r="D57" s="265">
        <v>700</v>
      </c>
      <c r="E57" s="265">
        <v>1</v>
      </c>
      <c r="F57" s="273">
        <v>1530</v>
      </c>
      <c r="G57" s="265">
        <v>0</v>
      </c>
      <c r="H57" s="273">
        <v>2235</v>
      </c>
      <c r="I57" s="265">
        <v>161</v>
      </c>
      <c r="J57" s="265">
        <v>57</v>
      </c>
      <c r="K57" s="265">
        <v>372</v>
      </c>
      <c r="L57" s="265">
        <v>81</v>
      </c>
      <c r="M57" s="265">
        <v>671</v>
      </c>
      <c r="N57" s="265">
        <v>0</v>
      </c>
      <c r="O57" s="265">
        <v>0</v>
      </c>
      <c r="P57" s="265">
        <v>51</v>
      </c>
      <c r="Q57" s="265">
        <v>5</v>
      </c>
      <c r="R57" s="265">
        <v>56</v>
      </c>
      <c r="S57" s="273">
        <v>2814</v>
      </c>
      <c r="T57" s="265">
        <v>144</v>
      </c>
      <c r="U57" s="273">
        <v>2958</v>
      </c>
    </row>
    <row r="58" spans="1:21">
      <c r="A58" s="269" t="str">
        <f t="shared" si="0"/>
        <v>235</v>
      </c>
      <c r="B58" s="265" t="s">
        <v>280</v>
      </c>
      <c r="C58" s="273">
        <v>2524</v>
      </c>
      <c r="D58" s="265">
        <v>448</v>
      </c>
      <c r="E58" s="265">
        <v>0</v>
      </c>
      <c r="F58" s="273">
        <v>2172</v>
      </c>
      <c r="G58" s="265">
        <v>0</v>
      </c>
      <c r="H58" s="273">
        <v>2622</v>
      </c>
      <c r="I58" s="265">
        <v>154</v>
      </c>
      <c r="J58" s="265">
        <v>0</v>
      </c>
      <c r="K58" s="265">
        <v>274</v>
      </c>
      <c r="L58" s="265">
        <v>0</v>
      </c>
      <c r="M58" s="265">
        <v>428</v>
      </c>
      <c r="N58" s="265">
        <v>0</v>
      </c>
      <c r="O58" s="265">
        <v>0</v>
      </c>
      <c r="P58" s="265">
        <v>16</v>
      </c>
      <c r="Q58" s="265">
        <v>0</v>
      </c>
      <c r="R58" s="265">
        <v>16</v>
      </c>
      <c r="S58" s="273">
        <v>3064</v>
      </c>
      <c r="T58" s="265">
        <v>0</v>
      </c>
      <c r="U58" s="273">
        <v>3064</v>
      </c>
    </row>
    <row r="59" spans="1:21">
      <c r="A59" s="269" t="str">
        <f t="shared" si="0"/>
        <v>202</v>
      </c>
      <c r="B59" s="265" t="s">
        <v>275</v>
      </c>
      <c r="C59" s="273">
        <v>176</v>
      </c>
      <c r="D59" s="265">
        <v>15</v>
      </c>
      <c r="E59" s="265">
        <v>0</v>
      </c>
      <c r="F59" s="273">
        <v>181</v>
      </c>
      <c r="G59" s="265">
        <v>0</v>
      </c>
      <c r="H59" s="273">
        <v>196</v>
      </c>
      <c r="I59" s="265">
        <v>3</v>
      </c>
      <c r="J59" s="265">
        <v>0</v>
      </c>
      <c r="K59" s="265">
        <v>24</v>
      </c>
      <c r="L59" s="265">
        <v>2</v>
      </c>
      <c r="M59" s="265">
        <v>29</v>
      </c>
      <c r="N59" s="265">
        <v>0</v>
      </c>
      <c r="O59" s="265">
        <v>0</v>
      </c>
      <c r="P59" s="265">
        <v>0</v>
      </c>
      <c r="Q59" s="265">
        <v>0</v>
      </c>
      <c r="R59" s="265">
        <v>0</v>
      </c>
      <c r="S59" s="273">
        <v>223</v>
      </c>
      <c r="T59" s="265">
        <v>2</v>
      </c>
      <c r="U59" s="273">
        <v>225</v>
      </c>
    </row>
    <row r="60" spans="1:21">
      <c r="A60" s="269" t="str">
        <f t="shared" si="0"/>
        <v>228</v>
      </c>
      <c r="B60" s="265" t="s">
        <v>288</v>
      </c>
      <c r="C60" s="265">
        <v>335</v>
      </c>
      <c r="D60" s="265">
        <v>398</v>
      </c>
      <c r="E60" s="265">
        <v>25</v>
      </c>
      <c r="F60" s="265">
        <v>166</v>
      </c>
      <c r="G60" s="265">
        <v>9</v>
      </c>
      <c r="H60" s="265">
        <v>597</v>
      </c>
      <c r="I60" s="265">
        <v>151</v>
      </c>
      <c r="J60" s="265">
        <v>32</v>
      </c>
      <c r="K60" s="265">
        <v>320</v>
      </c>
      <c r="L60" s="265">
        <v>49</v>
      </c>
      <c r="M60" s="265">
        <v>552</v>
      </c>
      <c r="N60" s="265">
        <v>0</v>
      </c>
      <c r="O60" s="265">
        <v>0</v>
      </c>
      <c r="P60" s="265">
        <v>3</v>
      </c>
      <c r="Q60" s="265">
        <v>0</v>
      </c>
      <c r="R60" s="265">
        <v>3</v>
      </c>
      <c r="S60" s="273">
        <v>1038</v>
      </c>
      <c r="T60" s="265">
        <v>115</v>
      </c>
      <c r="U60" s="273">
        <v>1153</v>
      </c>
    </row>
    <row r="61" spans="1:21">
      <c r="A61" s="269" t="str">
        <f t="shared" si="0"/>
        <v>227</v>
      </c>
      <c r="B61" s="265" t="s">
        <v>290</v>
      </c>
      <c r="C61" s="265">
        <v>821</v>
      </c>
      <c r="D61" s="265">
        <v>343</v>
      </c>
      <c r="E61" s="265">
        <v>33</v>
      </c>
      <c r="F61" s="265">
        <v>861</v>
      </c>
      <c r="G61" s="265">
        <v>55</v>
      </c>
      <c r="H61" s="273">
        <v>1293</v>
      </c>
      <c r="I61" s="265">
        <v>65</v>
      </c>
      <c r="J61" s="265">
        <v>22</v>
      </c>
      <c r="K61" s="265">
        <v>159</v>
      </c>
      <c r="L61" s="265">
        <v>31</v>
      </c>
      <c r="M61" s="265">
        <v>277</v>
      </c>
      <c r="N61" s="265">
        <v>0</v>
      </c>
      <c r="O61" s="265">
        <v>0</v>
      </c>
      <c r="P61" s="265">
        <v>0</v>
      </c>
      <c r="Q61" s="265">
        <v>1</v>
      </c>
      <c r="R61" s="265">
        <v>1</v>
      </c>
      <c r="S61" s="273">
        <v>1428</v>
      </c>
      <c r="T61" s="265">
        <v>142</v>
      </c>
      <c r="U61" s="273">
        <v>1570</v>
      </c>
    </row>
    <row r="62" spans="1:21">
      <c r="A62" s="269" t="str">
        <f t="shared" si="0"/>
        <v>239</v>
      </c>
      <c r="B62" s="265" t="s">
        <v>294</v>
      </c>
      <c r="C62" s="265">
        <v>102</v>
      </c>
      <c r="D62" s="265">
        <v>13</v>
      </c>
      <c r="E62" s="265">
        <v>0</v>
      </c>
      <c r="F62" s="265">
        <v>117</v>
      </c>
      <c r="G62" s="265">
        <v>0</v>
      </c>
      <c r="H62" s="273">
        <v>130</v>
      </c>
      <c r="I62" s="265">
        <v>4</v>
      </c>
      <c r="J62" s="265">
        <v>2</v>
      </c>
      <c r="K62" s="265">
        <v>17</v>
      </c>
      <c r="L62" s="265">
        <v>2</v>
      </c>
      <c r="M62" s="265">
        <v>25</v>
      </c>
      <c r="N62" s="265">
        <v>0</v>
      </c>
      <c r="O62" s="265">
        <v>0</v>
      </c>
      <c r="P62" s="265">
        <v>0</v>
      </c>
      <c r="Q62" s="265">
        <v>0</v>
      </c>
      <c r="R62" s="265">
        <v>0</v>
      </c>
      <c r="S62" s="273">
        <v>151</v>
      </c>
      <c r="T62" s="265">
        <v>4</v>
      </c>
      <c r="U62" s="273">
        <v>155</v>
      </c>
    </row>
    <row r="63" spans="1:21">
      <c r="A63" s="269" t="str">
        <f t="shared" si="0"/>
        <v>226</v>
      </c>
      <c r="B63" s="265" t="s">
        <v>291</v>
      </c>
      <c r="C63" s="273">
        <v>2046</v>
      </c>
      <c r="D63" s="273">
        <v>2782</v>
      </c>
      <c r="E63" s="265">
        <v>0</v>
      </c>
      <c r="F63" s="273">
        <v>2945</v>
      </c>
      <c r="G63" s="265">
        <v>0</v>
      </c>
      <c r="H63" s="273">
        <v>5761</v>
      </c>
      <c r="I63" s="273">
        <v>1142</v>
      </c>
      <c r="J63" s="265">
        <v>0</v>
      </c>
      <c r="K63" s="273">
        <v>2918</v>
      </c>
      <c r="L63" s="265">
        <v>0</v>
      </c>
      <c r="M63" s="273">
        <v>4060</v>
      </c>
      <c r="N63" s="265">
        <v>3</v>
      </c>
      <c r="O63" s="265">
        <v>0</v>
      </c>
      <c r="P63" s="265">
        <v>5</v>
      </c>
      <c r="Q63" s="265">
        <v>0</v>
      </c>
      <c r="R63" s="265">
        <v>8</v>
      </c>
      <c r="S63" s="273">
        <v>9795</v>
      </c>
      <c r="T63" s="265">
        <v>0</v>
      </c>
      <c r="U63" s="273">
        <v>9795</v>
      </c>
    </row>
    <row r="64" spans="1:21">
      <c r="A64" s="269" t="str">
        <f t="shared" si="0"/>
        <v>238</v>
      </c>
      <c r="B64" s="265" t="s">
        <v>293</v>
      </c>
      <c r="C64" s="273">
        <v>428</v>
      </c>
      <c r="D64" s="273">
        <v>128</v>
      </c>
      <c r="E64" s="265">
        <v>0</v>
      </c>
      <c r="F64" s="273">
        <v>418</v>
      </c>
      <c r="G64" s="265">
        <v>0</v>
      </c>
      <c r="H64" s="273">
        <v>546</v>
      </c>
      <c r="I64" s="273">
        <v>38</v>
      </c>
      <c r="J64" s="265">
        <v>15</v>
      </c>
      <c r="K64" s="273">
        <v>181</v>
      </c>
      <c r="L64" s="265">
        <v>34</v>
      </c>
      <c r="M64" s="273">
        <v>268</v>
      </c>
      <c r="N64" s="265">
        <v>0</v>
      </c>
      <c r="O64" s="265">
        <v>0</v>
      </c>
      <c r="P64" s="265">
        <v>28</v>
      </c>
      <c r="Q64" s="265">
        <v>5</v>
      </c>
      <c r="R64" s="265">
        <v>33</v>
      </c>
      <c r="S64" s="273">
        <v>793</v>
      </c>
      <c r="T64" s="265">
        <v>54</v>
      </c>
      <c r="U64" s="273">
        <v>847</v>
      </c>
    </row>
    <row r="65" spans="1:21">
      <c r="A65" s="269" t="str">
        <f t="shared" si="0"/>
        <v>204</v>
      </c>
      <c r="B65" s="265" t="s">
        <v>276</v>
      </c>
      <c r="C65" s="265">
        <v>108</v>
      </c>
      <c r="D65" s="265">
        <v>63</v>
      </c>
      <c r="E65" s="265">
        <v>0</v>
      </c>
      <c r="F65" s="265">
        <v>105</v>
      </c>
      <c r="G65" s="265">
        <v>0</v>
      </c>
      <c r="H65" s="265">
        <v>168</v>
      </c>
      <c r="I65" s="265">
        <v>26</v>
      </c>
      <c r="J65" s="265">
        <v>3</v>
      </c>
      <c r="K65" s="265">
        <v>97</v>
      </c>
      <c r="L65" s="265">
        <v>13</v>
      </c>
      <c r="M65" s="265">
        <v>139</v>
      </c>
      <c r="N65" s="265">
        <v>0</v>
      </c>
      <c r="O65" s="265">
        <v>0</v>
      </c>
      <c r="P65" s="265">
        <v>0</v>
      </c>
      <c r="Q65" s="265">
        <v>0</v>
      </c>
      <c r="R65" s="265">
        <v>0</v>
      </c>
      <c r="S65" s="265">
        <v>291</v>
      </c>
      <c r="T65" s="265">
        <v>16</v>
      </c>
      <c r="U65" s="265">
        <v>307</v>
      </c>
    </row>
    <row r="66" spans="1:21">
      <c r="A66" s="269" t="str">
        <f t="shared" si="0"/>
        <v>217</v>
      </c>
      <c r="B66" s="265" t="s">
        <v>282</v>
      </c>
      <c r="C66" s="265">
        <v>280</v>
      </c>
      <c r="D66" s="265">
        <v>202</v>
      </c>
      <c r="E66" s="265">
        <v>14</v>
      </c>
      <c r="F66" s="265">
        <v>219</v>
      </c>
      <c r="G66" s="265">
        <v>55</v>
      </c>
      <c r="H66" s="265">
        <v>490</v>
      </c>
      <c r="I66" s="265">
        <v>99</v>
      </c>
      <c r="J66" s="265">
        <v>41</v>
      </c>
      <c r="K66" s="265">
        <v>130</v>
      </c>
      <c r="L66" s="265">
        <v>27</v>
      </c>
      <c r="M66" s="265">
        <v>297</v>
      </c>
      <c r="N66" s="265">
        <v>0</v>
      </c>
      <c r="O66" s="265">
        <v>0</v>
      </c>
      <c r="P66" s="265">
        <v>1</v>
      </c>
      <c r="Q66" s="265">
        <v>0</v>
      </c>
      <c r="R66" s="265">
        <v>1</v>
      </c>
      <c r="S66" s="265">
        <v>651</v>
      </c>
      <c r="T66" s="265">
        <v>137</v>
      </c>
      <c r="U66" s="265">
        <v>788</v>
      </c>
    </row>
    <row r="67" spans="1:21">
      <c r="A67" s="269" t="str">
        <f t="shared" si="0"/>
        <v>219</v>
      </c>
      <c r="B67" s="265" t="s">
        <v>283</v>
      </c>
      <c r="C67" s="265">
        <v>70</v>
      </c>
      <c r="D67" s="265">
        <v>31</v>
      </c>
      <c r="E67" s="265">
        <v>0</v>
      </c>
      <c r="F67" s="265">
        <v>67</v>
      </c>
      <c r="G67" s="265">
        <v>0</v>
      </c>
      <c r="H67" s="265">
        <v>98</v>
      </c>
      <c r="I67" s="265">
        <v>21</v>
      </c>
      <c r="J67" s="265">
        <v>6</v>
      </c>
      <c r="K67" s="265">
        <v>33</v>
      </c>
      <c r="L67" s="265">
        <v>9</v>
      </c>
      <c r="M67" s="265">
        <v>69</v>
      </c>
      <c r="N67" s="265">
        <v>0</v>
      </c>
      <c r="O67" s="265">
        <v>0</v>
      </c>
      <c r="P67" s="265">
        <v>0</v>
      </c>
      <c r="Q67" s="265">
        <v>0</v>
      </c>
      <c r="R67" s="265">
        <v>0</v>
      </c>
      <c r="S67" s="265">
        <v>152</v>
      </c>
      <c r="T67" s="265">
        <v>15</v>
      </c>
      <c r="U67" s="265">
        <v>167</v>
      </c>
    </row>
    <row r="68" spans="1:21">
      <c r="A68" s="269" t="str">
        <f t="shared" si="0"/>
        <v>224</v>
      </c>
      <c r="B68" s="265" t="s">
        <v>287</v>
      </c>
      <c r="C68" s="265">
        <v>360</v>
      </c>
      <c r="D68" s="265">
        <v>334</v>
      </c>
      <c r="E68" s="265">
        <v>17</v>
      </c>
      <c r="F68" s="265">
        <v>102</v>
      </c>
      <c r="G68" s="265">
        <v>7</v>
      </c>
      <c r="H68" s="265">
        <v>461</v>
      </c>
      <c r="I68" s="265">
        <v>363</v>
      </c>
      <c r="J68" s="265">
        <v>87</v>
      </c>
      <c r="K68" s="265">
        <v>205</v>
      </c>
      <c r="L68" s="265">
        <v>49</v>
      </c>
      <c r="M68" s="265">
        <v>704</v>
      </c>
      <c r="N68" s="265">
        <v>0</v>
      </c>
      <c r="O68" s="265">
        <v>0</v>
      </c>
      <c r="P68" s="265">
        <v>0</v>
      </c>
      <c r="Q68" s="265">
        <v>0</v>
      </c>
      <c r="R68" s="265">
        <v>0</v>
      </c>
      <c r="S68" s="273">
        <v>1004</v>
      </c>
      <c r="T68" s="265">
        <v>160</v>
      </c>
      <c r="U68" s="273">
        <v>1164</v>
      </c>
    </row>
    <row r="69" spans="1:21">
      <c r="A69" s="269" t="str">
        <f t="shared" si="0"/>
        <v>206</v>
      </c>
      <c r="B69" s="265" t="s">
        <v>277</v>
      </c>
      <c r="C69" s="265">
        <v>64</v>
      </c>
      <c r="D69" s="265">
        <v>62</v>
      </c>
      <c r="E69" s="265">
        <v>0</v>
      </c>
      <c r="F69" s="265">
        <v>52</v>
      </c>
      <c r="G69" s="265">
        <v>0</v>
      </c>
      <c r="H69" s="265">
        <v>114</v>
      </c>
      <c r="I69" s="265">
        <v>73</v>
      </c>
      <c r="J69" s="265">
        <v>18</v>
      </c>
      <c r="K69" s="265">
        <v>223</v>
      </c>
      <c r="L69" s="265">
        <v>36</v>
      </c>
      <c r="M69" s="265">
        <v>350</v>
      </c>
      <c r="N69" s="265">
        <v>0</v>
      </c>
      <c r="O69" s="265">
        <v>0</v>
      </c>
      <c r="P69" s="265">
        <v>1</v>
      </c>
      <c r="Q69" s="265">
        <v>0</v>
      </c>
      <c r="R69" s="265">
        <v>1</v>
      </c>
      <c r="S69" s="273">
        <v>411</v>
      </c>
      <c r="T69" s="265">
        <v>54</v>
      </c>
      <c r="U69" s="273">
        <v>465</v>
      </c>
    </row>
    <row r="70" spans="1:21">
      <c r="A70" s="269" t="str">
        <f t="shared" si="0"/>
        <v>240</v>
      </c>
      <c r="B70" s="265" t="s">
        <v>295</v>
      </c>
      <c r="C70" s="265">
        <v>97</v>
      </c>
      <c r="D70" s="265">
        <v>56</v>
      </c>
      <c r="E70" s="265">
        <v>0</v>
      </c>
      <c r="F70" s="265">
        <v>104</v>
      </c>
      <c r="G70" s="265">
        <v>0</v>
      </c>
      <c r="H70" s="265">
        <v>161</v>
      </c>
      <c r="I70" s="265">
        <v>21</v>
      </c>
      <c r="J70" s="265">
        <v>7</v>
      </c>
      <c r="K70" s="265">
        <v>69</v>
      </c>
      <c r="L70" s="265">
        <v>11</v>
      </c>
      <c r="M70" s="265">
        <v>108</v>
      </c>
      <c r="N70" s="265">
        <v>0</v>
      </c>
      <c r="O70" s="265">
        <v>0</v>
      </c>
      <c r="P70" s="265">
        <v>1</v>
      </c>
      <c r="Q70" s="265">
        <v>2</v>
      </c>
      <c r="R70" s="265">
        <v>3</v>
      </c>
      <c r="S70" s="273">
        <v>251</v>
      </c>
      <c r="T70" s="265">
        <v>20</v>
      </c>
      <c r="U70" s="273">
        <v>271</v>
      </c>
    </row>
    <row r="71" spans="1:21">
      <c r="A71" s="269" t="str">
        <f t="shared" si="0"/>
        <v>207</v>
      </c>
      <c r="B71" s="265" t="s">
        <v>278</v>
      </c>
      <c r="C71" s="265">
        <v>230</v>
      </c>
      <c r="D71" s="265">
        <v>248</v>
      </c>
      <c r="E71" s="265">
        <v>0</v>
      </c>
      <c r="F71" s="265">
        <v>249</v>
      </c>
      <c r="G71" s="265">
        <v>0</v>
      </c>
      <c r="H71" s="265">
        <v>497</v>
      </c>
      <c r="I71" s="265">
        <v>157</v>
      </c>
      <c r="J71" s="265">
        <v>26</v>
      </c>
      <c r="K71" s="265">
        <v>238</v>
      </c>
      <c r="L71" s="265">
        <v>46</v>
      </c>
      <c r="M71" s="265">
        <v>467</v>
      </c>
      <c r="N71" s="265">
        <v>0</v>
      </c>
      <c r="O71" s="265">
        <v>0</v>
      </c>
      <c r="P71" s="265">
        <v>6</v>
      </c>
      <c r="Q71" s="265">
        <v>1</v>
      </c>
      <c r="R71" s="265">
        <v>7</v>
      </c>
      <c r="S71" s="265">
        <v>898</v>
      </c>
      <c r="T71" s="265">
        <v>73</v>
      </c>
      <c r="U71" s="265">
        <v>971</v>
      </c>
    </row>
    <row r="72" spans="1:21">
      <c r="A72" s="269" t="str">
        <f t="shared" si="0"/>
        <v>241</v>
      </c>
      <c r="B72" s="265" t="s">
        <v>296</v>
      </c>
      <c r="C72" s="265">
        <v>120</v>
      </c>
      <c r="D72" s="265">
        <v>53</v>
      </c>
      <c r="E72" s="265">
        <v>0</v>
      </c>
      <c r="F72" s="265">
        <v>115</v>
      </c>
      <c r="G72" s="265">
        <v>0</v>
      </c>
      <c r="H72" s="265">
        <v>169</v>
      </c>
      <c r="I72" s="265">
        <v>5</v>
      </c>
      <c r="J72" s="265">
        <v>2</v>
      </c>
      <c r="K72" s="265">
        <v>18</v>
      </c>
      <c r="L72" s="265">
        <v>3</v>
      </c>
      <c r="M72" s="265">
        <v>28</v>
      </c>
      <c r="N72" s="265">
        <v>0</v>
      </c>
      <c r="O72" s="265">
        <v>0</v>
      </c>
      <c r="P72" s="265">
        <v>0</v>
      </c>
      <c r="Q72" s="265">
        <v>0</v>
      </c>
      <c r="R72" s="265">
        <v>0</v>
      </c>
      <c r="S72" s="265">
        <v>191</v>
      </c>
      <c r="T72" s="265">
        <v>5</v>
      </c>
      <c r="U72" s="265">
        <v>196</v>
      </c>
    </row>
    <row r="73" spans="1:21">
      <c r="A73" s="269" t="str">
        <f t="shared" si="0"/>
        <v>208</v>
      </c>
      <c r="B73" s="265" t="s">
        <v>279</v>
      </c>
      <c r="C73" s="265">
        <v>100</v>
      </c>
      <c r="D73" s="265">
        <v>35</v>
      </c>
      <c r="E73" s="265">
        <v>1</v>
      </c>
      <c r="F73" s="265">
        <v>102</v>
      </c>
      <c r="G73" s="265">
        <v>0</v>
      </c>
      <c r="H73" s="265">
        <v>137</v>
      </c>
      <c r="I73" s="265">
        <v>13</v>
      </c>
      <c r="J73" s="265">
        <v>4</v>
      </c>
      <c r="K73" s="265">
        <v>42</v>
      </c>
      <c r="L73" s="265">
        <v>4</v>
      </c>
      <c r="M73" s="265">
        <v>63</v>
      </c>
      <c r="N73" s="265">
        <v>0</v>
      </c>
      <c r="O73" s="265">
        <v>0</v>
      </c>
      <c r="P73" s="265">
        <v>1</v>
      </c>
      <c r="Q73" s="265">
        <v>0</v>
      </c>
      <c r="R73" s="265">
        <v>1</v>
      </c>
      <c r="S73" s="265">
        <v>193</v>
      </c>
      <c r="T73" s="265">
        <v>9</v>
      </c>
      <c r="U73" s="265">
        <v>202</v>
      </c>
    </row>
    <row r="74" spans="1:21">
      <c r="A74" s="269" t="str">
        <f t="shared" si="0"/>
        <v>233</v>
      </c>
      <c r="B74" s="265" t="s">
        <v>289</v>
      </c>
      <c r="C74" s="265">
        <v>422</v>
      </c>
      <c r="D74" s="265">
        <v>341</v>
      </c>
      <c r="E74" s="265">
        <v>55</v>
      </c>
      <c r="F74" s="265">
        <v>551</v>
      </c>
      <c r="G74" s="265">
        <v>39</v>
      </c>
      <c r="H74" s="265">
        <v>986</v>
      </c>
      <c r="I74" s="265">
        <v>37</v>
      </c>
      <c r="J74" s="265">
        <v>16</v>
      </c>
      <c r="K74" s="265">
        <v>227</v>
      </c>
      <c r="L74" s="265">
        <v>27</v>
      </c>
      <c r="M74" s="265">
        <v>307</v>
      </c>
      <c r="N74" s="265">
        <v>0</v>
      </c>
      <c r="O74" s="265">
        <v>0</v>
      </c>
      <c r="P74" s="265">
        <v>15</v>
      </c>
      <c r="Q74" s="265">
        <v>0</v>
      </c>
      <c r="R74" s="265">
        <v>15</v>
      </c>
      <c r="S74" s="273">
        <v>1171</v>
      </c>
      <c r="T74" s="265">
        <v>137</v>
      </c>
      <c r="U74" s="273">
        <v>1308</v>
      </c>
    </row>
    <row r="75" spans="1:21">
      <c r="A75" s="269" t="str">
        <f t="shared" si="0"/>
        <v>222</v>
      </c>
      <c r="B75" s="265" t="s">
        <v>284</v>
      </c>
      <c r="C75" s="265">
        <v>274</v>
      </c>
      <c r="D75" s="265">
        <v>382</v>
      </c>
      <c r="E75" s="265">
        <v>13</v>
      </c>
      <c r="F75" s="265">
        <v>188</v>
      </c>
      <c r="G75" s="265">
        <v>6</v>
      </c>
      <c r="H75" s="265">
        <v>590</v>
      </c>
      <c r="I75" s="265">
        <v>274</v>
      </c>
      <c r="J75" s="265">
        <v>42</v>
      </c>
      <c r="K75" s="265">
        <v>174</v>
      </c>
      <c r="L75" s="265">
        <v>22</v>
      </c>
      <c r="M75" s="265">
        <v>512</v>
      </c>
      <c r="N75" s="265">
        <v>0</v>
      </c>
      <c r="O75" s="265">
        <v>0</v>
      </c>
      <c r="P75" s="265">
        <v>0</v>
      </c>
      <c r="Q75" s="265">
        <v>0</v>
      </c>
      <c r="R75" s="265">
        <v>0</v>
      </c>
      <c r="S75" s="273">
        <v>1018</v>
      </c>
      <c r="T75" s="265">
        <v>83</v>
      </c>
      <c r="U75" s="273">
        <v>1101</v>
      </c>
    </row>
    <row r="76" spans="1:21">
      <c r="A76" s="269" t="str">
        <f t="shared" si="0"/>
        <v>221</v>
      </c>
      <c r="B76" s="265" t="s">
        <v>285</v>
      </c>
      <c r="C76" s="265">
        <v>104</v>
      </c>
      <c r="D76" s="265">
        <v>116</v>
      </c>
      <c r="E76" s="265">
        <v>9</v>
      </c>
      <c r="F76" s="265">
        <v>84</v>
      </c>
      <c r="G76" s="265">
        <v>6</v>
      </c>
      <c r="H76" s="265">
        <v>215</v>
      </c>
      <c r="I76" s="265">
        <v>61</v>
      </c>
      <c r="J76" s="265">
        <v>9</v>
      </c>
      <c r="K76" s="265">
        <v>71</v>
      </c>
      <c r="L76" s="265">
        <v>7</v>
      </c>
      <c r="M76" s="265">
        <v>148</v>
      </c>
      <c r="N76" s="265">
        <v>0</v>
      </c>
      <c r="O76" s="265">
        <v>0</v>
      </c>
      <c r="P76" s="265">
        <v>0</v>
      </c>
      <c r="Q76" s="265">
        <v>0</v>
      </c>
      <c r="R76" s="265">
        <v>0</v>
      </c>
      <c r="S76" s="273">
        <v>332</v>
      </c>
      <c r="T76" s="265">
        <v>31</v>
      </c>
      <c r="U76" s="273">
        <v>363</v>
      </c>
    </row>
    <row r="77" spans="1:21">
      <c r="A77" s="269" t="str">
        <f t="shared" si="0"/>
        <v>215</v>
      </c>
      <c r="B77" s="265" t="s">
        <v>286</v>
      </c>
      <c r="C77" s="265">
        <v>568</v>
      </c>
      <c r="D77" s="265">
        <v>574</v>
      </c>
      <c r="E77" s="265">
        <v>53</v>
      </c>
      <c r="F77" s="265">
        <v>785</v>
      </c>
      <c r="G77" s="265">
        <v>16</v>
      </c>
      <c r="H77" s="273">
        <v>1455</v>
      </c>
      <c r="I77" s="265">
        <v>288</v>
      </c>
      <c r="J77" s="265">
        <v>83</v>
      </c>
      <c r="K77" s="265">
        <v>324</v>
      </c>
      <c r="L77" s="265">
        <v>94</v>
      </c>
      <c r="M77" s="265">
        <v>789</v>
      </c>
      <c r="N77" s="265">
        <v>0</v>
      </c>
      <c r="O77" s="265">
        <v>0</v>
      </c>
      <c r="P77" s="265">
        <v>3</v>
      </c>
      <c r="Q77" s="265">
        <v>2</v>
      </c>
      <c r="R77" s="265">
        <v>5</v>
      </c>
      <c r="S77" s="273">
        <v>1974</v>
      </c>
      <c r="T77" s="265">
        <v>248</v>
      </c>
      <c r="U77" s="273">
        <v>2222</v>
      </c>
    </row>
    <row r="78" spans="1:21">
      <c r="A78" s="269" t="str">
        <f t="shared" si="0"/>
        <v>209</v>
      </c>
      <c r="B78" s="265" t="s">
        <v>281</v>
      </c>
      <c r="C78" s="265">
        <v>100</v>
      </c>
      <c r="D78" s="265">
        <v>0</v>
      </c>
      <c r="E78" s="265">
        <v>64</v>
      </c>
      <c r="F78" s="265">
        <v>0</v>
      </c>
      <c r="G78" s="265">
        <v>122</v>
      </c>
      <c r="H78" s="273">
        <v>186</v>
      </c>
      <c r="I78" s="265">
        <v>0</v>
      </c>
      <c r="J78" s="265">
        <v>28</v>
      </c>
      <c r="K78" s="265">
        <v>0</v>
      </c>
      <c r="L78" s="265">
        <v>60</v>
      </c>
      <c r="M78" s="265">
        <v>88</v>
      </c>
      <c r="N78" s="265">
        <v>0</v>
      </c>
      <c r="O78" s="265">
        <v>1</v>
      </c>
      <c r="P78" s="265">
        <v>0</v>
      </c>
      <c r="Q78" s="265">
        <v>0</v>
      </c>
      <c r="R78" s="265">
        <v>1</v>
      </c>
      <c r="S78" s="273">
        <v>0</v>
      </c>
      <c r="T78" s="265">
        <v>275</v>
      </c>
      <c r="U78" s="273">
        <v>275</v>
      </c>
    </row>
    <row r="79" spans="1:21">
      <c r="A79" s="269" t="str">
        <f t="shared" si="0"/>
        <v>REG</v>
      </c>
      <c r="B79" s="445" t="s">
        <v>397</v>
      </c>
      <c r="C79" s="366"/>
      <c r="D79" s="366"/>
      <c r="E79" s="366"/>
      <c r="F79" s="366"/>
      <c r="G79" s="366"/>
      <c r="H79" s="366"/>
      <c r="I79" s="366"/>
      <c r="J79" s="366"/>
      <c r="K79" s="366"/>
      <c r="L79" s="366"/>
      <c r="M79" s="366"/>
      <c r="N79" s="366"/>
      <c r="O79" s="366"/>
      <c r="P79" s="366"/>
      <c r="Q79" s="366"/>
      <c r="R79" s="366"/>
      <c r="S79" s="366"/>
      <c r="T79" s="366"/>
      <c r="U79" s="366"/>
    </row>
    <row r="80" spans="1:21">
      <c r="A80" s="269" t="str">
        <f t="shared" si="0"/>
        <v/>
      </c>
      <c r="B80" s="272"/>
      <c r="C80" s="272"/>
      <c r="D80" s="445" t="s">
        <v>387</v>
      </c>
      <c r="E80" s="366"/>
      <c r="F80" s="366"/>
      <c r="G80" s="366"/>
      <c r="H80" s="272"/>
      <c r="I80" s="445" t="s">
        <v>6</v>
      </c>
      <c r="J80" s="366"/>
      <c r="K80" s="366"/>
      <c r="L80" s="366"/>
      <c r="M80" s="272"/>
      <c r="N80" s="445" t="s">
        <v>388</v>
      </c>
      <c r="O80" s="366"/>
      <c r="P80" s="366"/>
      <c r="Q80" s="366"/>
      <c r="R80" s="366"/>
      <c r="S80" s="445"/>
      <c r="T80" s="366"/>
      <c r="U80" s="366"/>
    </row>
    <row r="81" spans="1:21">
      <c r="A81" s="269" t="str">
        <f t="shared" si="0"/>
        <v/>
      </c>
      <c r="B81" s="272"/>
      <c r="C81" s="272"/>
      <c r="D81" s="445" t="s">
        <v>11</v>
      </c>
      <c r="E81" s="366"/>
      <c r="F81" s="445" t="s">
        <v>12</v>
      </c>
      <c r="G81" s="366"/>
      <c r="H81" s="271" t="s">
        <v>163</v>
      </c>
      <c r="I81" s="445" t="s">
        <v>194</v>
      </c>
      <c r="J81" s="366"/>
      <c r="K81" s="445" t="s">
        <v>17</v>
      </c>
      <c r="L81" s="366"/>
      <c r="M81" s="271" t="s">
        <v>163</v>
      </c>
      <c r="N81" s="445" t="s">
        <v>389</v>
      </c>
      <c r="O81" s="366"/>
      <c r="P81" s="445" t="s">
        <v>390</v>
      </c>
      <c r="Q81" s="366"/>
      <c r="R81" s="271" t="s">
        <v>163</v>
      </c>
      <c r="S81" s="445" t="s">
        <v>163</v>
      </c>
      <c r="T81" s="366"/>
      <c r="U81" s="366"/>
    </row>
    <row r="82" spans="1:21">
      <c r="A82" s="269" t="str">
        <f t="shared" si="0"/>
        <v>Ero</v>
      </c>
      <c r="B82" s="271" t="s">
        <v>391</v>
      </c>
      <c r="C82" s="271" t="s">
        <v>8</v>
      </c>
      <c r="D82" s="271" t="s">
        <v>392</v>
      </c>
      <c r="E82" s="271" t="s">
        <v>393</v>
      </c>
      <c r="F82" s="271" t="s">
        <v>392</v>
      </c>
      <c r="G82" s="271" t="s">
        <v>393</v>
      </c>
      <c r="H82" s="271" t="s">
        <v>387</v>
      </c>
      <c r="I82" s="271" t="s">
        <v>392</v>
      </c>
      <c r="J82" s="271" t="s">
        <v>393</v>
      </c>
      <c r="K82" s="271" t="s">
        <v>392</v>
      </c>
      <c r="L82" s="271" t="s">
        <v>393</v>
      </c>
      <c r="M82" s="271" t="s">
        <v>394</v>
      </c>
      <c r="N82" s="271" t="s">
        <v>392</v>
      </c>
      <c r="O82" s="271" t="s">
        <v>393</v>
      </c>
      <c r="P82" s="271" t="s">
        <v>392</v>
      </c>
      <c r="Q82" s="271" t="s">
        <v>393</v>
      </c>
      <c r="R82" s="271" t="s">
        <v>395</v>
      </c>
      <c r="S82" s="271" t="s">
        <v>392</v>
      </c>
      <c r="T82" s="271" t="s">
        <v>393</v>
      </c>
      <c r="U82" s="271" t="s">
        <v>193</v>
      </c>
    </row>
    <row r="83" spans="1:21">
      <c r="A83" s="269" t="str">
        <f t="shared" si="0"/>
        <v>301</v>
      </c>
      <c r="B83" s="265" t="s">
        <v>303</v>
      </c>
      <c r="C83" s="265">
        <v>454</v>
      </c>
      <c r="D83" s="265">
        <v>680</v>
      </c>
      <c r="E83" s="265">
        <v>3</v>
      </c>
      <c r="F83" s="265">
        <v>316</v>
      </c>
      <c r="G83" s="265">
        <v>1</v>
      </c>
      <c r="H83" s="273">
        <v>1018</v>
      </c>
      <c r="I83" s="273">
        <v>2861</v>
      </c>
      <c r="J83" s="265">
        <v>581</v>
      </c>
      <c r="K83" s="265">
        <v>214</v>
      </c>
      <c r="L83" s="265">
        <v>44</v>
      </c>
      <c r="M83" s="273">
        <v>3700</v>
      </c>
      <c r="N83" s="265">
        <v>0</v>
      </c>
      <c r="O83" s="265">
        <v>0</v>
      </c>
      <c r="P83" s="265">
        <v>2</v>
      </c>
      <c r="Q83" s="265">
        <v>1</v>
      </c>
      <c r="R83" s="265">
        <v>3</v>
      </c>
      <c r="S83" s="273">
        <v>4073</v>
      </c>
      <c r="T83" s="265">
        <v>630</v>
      </c>
      <c r="U83" s="273">
        <v>4703</v>
      </c>
    </row>
    <row r="84" spans="1:21">
      <c r="A84" s="269" t="str">
        <f t="shared" si="0"/>
        <v>302</v>
      </c>
      <c r="B84" s="265" t="s">
        <v>301</v>
      </c>
      <c r="C84" s="265">
        <v>50</v>
      </c>
      <c r="D84" s="265">
        <v>77</v>
      </c>
      <c r="E84" s="265">
        <v>0</v>
      </c>
      <c r="F84" s="265">
        <v>14</v>
      </c>
      <c r="G84" s="265">
        <v>0</v>
      </c>
      <c r="H84" s="273">
        <v>90</v>
      </c>
      <c r="I84" s="273">
        <v>181</v>
      </c>
      <c r="J84" s="265">
        <v>29</v>
      </c>
      <c r="K84" s="265">
        <v>70</v>
      </c>
      <c r="L84" s="265">
        <v>4</v>
      </c>
      <c r="M84" s="273">
        <v>284</v>
      </c>
      <c r="N84" s="265">
        <v>0</v>
      </c>
      <c r="O84" s="265">
        <v>0</v>
      </c>
      <c r="P84" s="265">
        <v>4</v>
      </c>
      <c r="Q84" s="265">
        <v>0</v>
      </c>
      <c r="R84" s="265">
        <v>4</v>
      </c>
      <c r="S84" s="273">
        <v>346</v>
      </c>
      <c r="T84" s="265">
        <v>33</v>
      </c>
      <c r="U84" s="273">
        <v>379</v>
      </c>
    </row>
    <row r="85" spans="1:21">
      <c r="A85" s="269" t="str">
        <f t="shared" si="0"/>
        <v>323</v>
      </c>
      <c r="B85" s="265" t="s">
        <v>307</v>
      </c>
      <c r="C85" s="273">
        <v>1632</v>
      </c>
      <c r="D85" s="265">
        <v>287</v>
      </c>
      <c r="E85" s="265">
        <v>0</v>
      </c>
      <c r="F85" s="273">
        <v>1143</v>
      </c>
      <c r="G85" s="265">
        <v>0</v>
      </c>
      <c r="H85" s="273">
        <v>1433</v>
      </c>
      <c r="I85" s="273">
        <v>5</v>
      </c>
      <c r="J85" s="265">
        <v>0</v>
      </c>
      <c r="K85" s="265">
        <v>34</v>
      </c>
      <c r="L85" s="265">
        <v>0</v>
      </c>
      <c r="M85" s="273">
        <v>39</v>
      </c>
      <c r="N85" s="265">
        <v>0</v>
      </c>
      <c r="O85" s="265">
        <v>0</v>
      </c>
      <c r="P85" s="265">
        <v>5</v>
      </c>
      <c r="Q85" s="265">
        <v>0</v>
      </c>
      <c r="R85" s="265">
        <v>5</v>
      </c>
      <c r="S85" s="273">
        <v>1474</v>
      </c>
      <c r="T85" s="265">
        <v>0</v>
      </c>
      <c r="U85" s="273">
        <v>1474</v>
      </c>
    </row>
    <row r="86" spans="1:21">
      <c r="A86" s="269" t="str">
        <f t="shared" si="0"/>
        <v>322</v>
      </c>
      <c r="B86" s="265" t="s">
        <v>302</v>
      </c>
      <c r="C86" s="273">
        <v>640</v>
      </c>
      <c r="D86" s="265">
        <v>808</v>
      </c>
      <c r="E86" s="265">
        <v>1</v>
      </c>
      <c r="F86" s="273">
        <v>928</v>
      </c>
      <c r="G86" s="265">
        <v>1</v>
      </c>
      <c r="H86" s="273">
        <v>1759</v>
      </c>
      <c r="I86" s="265">
        <v>396</v>
      </c>
      <c r="J86" s="265">
        <v>38</v>
      </c>
      <c r="K86" s="265">
        <v>622</v>
      </c>
      <c r="L86" s="265">
        <v>96</v>
      </c>
      <c r="M86" s="273">
        <v>1152</v>
      </c>
      <c r="N86" s="265">
        <v>0</v>
      </c>
      <c r="O86" s="265">
        <v>0</v>
      </c>
      <c r="P86" s="265">
        <v>516</v>
      </c>
      <c r="Q86" s="265">
        <v>58</v>
      </c>
      <c r="R86" s="265">
        <v>574</v>
      </c>
      <c r="S86" s="273">
        <v>3270</v>
      </c>
      <c r="T86" s="265">
        <v>194</v>
      </c>
      <c r="U86" s="273">
        <v>3464</v>
      </c>
    </row>
    <row r="87" spans="1:21">
      <c r="A87" s="269" t="str">
        <f t="shared" si="0"/>
        <v>303</v>
      </c>
      <c r="B87" s="265" t="s">
        <v>305</v>
      </c>
      <c r="C87" s="273">
        <v>1386</v>
      </c>
      <c r="D87" s="273">
        <v>1395</v>
      </c>
      <c r="E87" s="265">
        <v>4</v>
      </c>
      <c r="F87" s="273">
        <v>897</v>
      </c>
      <c r="G87" s="265">
        <v>0</v>
      </c>
      <c r="H87" s="273">
        <v>2300</v>
      </c>
      <c r="I87" s="273">
        <v>1170</v>
      </c>
      <c r="J87" s="265">
        <v>184</v>
      </c>
      <c r="K87" s="265">
        <v>565</v>
      </c>
      <c r="L87" s="265">
        <v>66</v>
      </c>
      <c r="M87" s="273">
        <v>1985</v>
      </c>
      <c r="N87" s="265">
        <v>0</v>
      </c>
      <c r="O87" s="265">
        <v>0</v>
      </c>
      <c r="P87" s="265">
        <v>554</v>
      </c>
      <c r="Q87" s="265">
        <v>59</v>
      </c>
      <c r="R87" s="265">
        <v>613</v>
      </c>
      <c r="S87" s="273">
        <v>4581</v>
      </c>
      <c r="T87" s="265">
        <v>313</v>
      </c>
      <c r="U87" s="273">
        <v>4894</v>
      </c>
    </row>
    <row r="88" spans="1:21">
      <c r="A88" s="269" t="str">
        <f t="shared" si="0"/>
        <v>316</v>
      </c>
      <c r="B88" s="265" t="s">
        <v>310</v>
      </c>
      <c r="C88" s="273">
        <v>68</v>
      </c>
      <c r="D88" s="273">
        <v>168</v>
      </c>
      <c r="E88" s="265">
        <v>0</v>
      </c>
      <c r="F88" s="273">
        <v>49</v>
      </c>
      <c r="G88" s="265">
        <v>0</v>
      </c>
      <c r="H88" s="273">
        <v>218</v>
      </c>
      <c r="I88" s="273">
        <v>188</v>
      </c>
      <c r="J88" s="265">
        <v>22</v>
      </c>
      <c r="K88" s="265">
        <v>66</v>
      </c>
      <c r="L88" s="265">
        <v>3</v>
      </c>
      <c r="M88" s="273">
        <v>279</v>
      </c>
      <c r="N88" s="265">
        <v>0</v>
      </c>
      <c r="O88" s="265">
        <v>0</v>
      </c>
      <c r="P88" s="265">
        <v>4</v>
      </c>
      <c r="Q88" s="265">
        <v>1</v>
      </c>
      <c r="R88" s="265">
        <v>5</v>
      </c>
      <c r="S88" s="273">
        <v>475</v>
      </c>
      <c r="T88" s="265">
        <v>26</v>
      </c>
      <c r="U88" s="273">
        <v>501</v>
      </c>
    </row>
    <row r="89" spans="1:21">
      <c r="A89" s="269" t="str">
        <f t="shared" si="0"/>
        <v>305</v>
      </c>
      <c r="B89" s="265" t="s">
        <v>304</v>
      </c>
      <c r="C89" s="273">
        <v>56</v>
      </c>
      <c r="D89" s="273">
        <v>103</v>
      </c>
      <c r="E89" s="265">
        <v>0</v>
      </c>
      <c r="F89" s="265">
        <v>60</v>
      </c>
      <c r="G89" s="265">
        <v>0</v>
      </c>
      <c r="H89" s="273">
        <v>163</v>
      </c>
      <c r="I89" s="273">
        <v>111</v>
      </c>
      <c r="J89" s="265">
        <v>39</v>
      </c>
      <c r="K89" s="265">
        <v>154</v>
      </c>
      <c r="L89" s="265">
        <v>24</v>
      </c>
      <c r="M89" s="273">
        <v>328</v>
      </c>
      <c r="N89" s="265">
        <v>0</v>
      </c>
      <c r="O89" s="265">
        <v>0</v>
      </c>
      <c r="P89" s="265">
        <v>0</v>
      </c>
      <c r="Q89" s="265">
        <v>3</v>
      </c>
      <c r="R89" s="265">
        <v>3</v>
      </c>
      <c r="S89" s="273">
        <v>428</v>
      </c>
      <c r="T89" s="265">
        <v>66</v>
      </c>
      <c r="U89" s="273">
        <v>494</v>
      </c>
    </row>
    <row r="90" spans="1:21">
      <c r="A90" s="269" t="str">
        <f t="shared" si="0"/>
        <v>308</v>
      </c>
      <c r="B90" s="265" t="s">
        <v>308</v>
      </c>
      <c r="C90" s="265">
        <v>840</v>
      </c>
      <c r="D90" s="265">
        <v>862</v>
      </c>
      <c r="E90" s="265">
        <v>39</v>
      </c>
      <c r="F90" s="265">
        <v>810</v>
      </c>
      <c r="G90" s="265">
        <v>35</v>
      </c>
      <c r="H90" s="273">
        <v>1752</v>
      </c>
      <c r="I90" s="265">
        <v>497</v>
      </c>
      <c r="J90" s="265">
        <v>84</v>
      </c>
      <c r="K90" s="265">
        <v>587</v>
      </c>
      <c r="L90" s="265">
        <v>88</v>
      </c>
      <c r="M90" s="273">
        <v>1256</v>
      </c>
      <c r="N90" s="265">
        <v>0</v>
      </c>
      <c r="O90" s="265">
        <v>0</v>
      </c>
      <c r="P90" s="265">
        <v>32</v>
      </c>
      <c r="Q90" s="265">
        <v>6</v>
      </c>
      <c r="R90" s="265">
        <v>38</v>
      </c>
      <c r="S90" s="273">
        <v>2788</v>
      </c>
      <c r="T90" s="265">
        <v>252</v>
      </c>
      <c r="U90" s="273">
        <v>3040</v>
      </c>
    </row>
    <row r="91" spans="1:21">
      <c r="A91" s="269" t="str">
        <f t="shared" si="0"/>
        <v>313</v>
      </c>
      <c r="B91" s="265" t="s">
        <v>309</v>
      </c>
      <c r="C91" s="265">
        <v>100</v>
      </c>
      <c r="D91" s="265">
        <v>377</v>
      </c>
      <c r="E91" s="265">
        <v>1</v>
      </c>
      <c r="F91" s="265">
        <v>79</v>
      </c>
      <c r="G91" s="265">
        <v>1</v>
      </c>
      <c r="H91" s="273">
        <v>467</v>
      </c>
      <c r="I91" s="273">
        <v>1504</v>
      </c>
      <c r="J91" s="265">
        <v>189</v>
      </c>
      <c r="K91" s="265">
        <v>356</v>
      </c>
      <c r="L91" s="265">
        <v>40</v>
      </c>
      <c r="M91" s="273">
        <v>2089</v>
      </c>
      <c r="N91" s="265">
        <v>0</v>
      </c>
      <c r="O91" s="265">
        <v>0</v>
      </c>
      <c r="P91" s="265">
        <v>82</v>
      </c>
      <c r="Q91" s="265">
        <v>9</v>
      </c>
      <c r="R91" s="265">
        <v>91</v>
      </c>
      <c r="S91" s="273">
        <v>2398</v>
      </c>
      <c r="T91" s="265">
        <v>240</v>
      </c>
      <c r="U91" s="273">
        <v>2638</v>
      </c>
    </row>
    <row r="92" spans="1:21">
      <c r="A92" s="269" t="str">
        <f t="shared" si="0"/>
        <v>318</v>
      </c>
      <c r="B92" s="265" t="s">
        <v>312</v>
      </c>
      <c r="C92" s="265">
        <v>136</v>
      </c>
      <c r="D92" s="265">
        <v>104</v>
      </c>
      <c r="E92" s="265">
        <v>5</v>
      </c>
      <c r="F92" s="265">
        <v>93</v>
      </c>
      <c r="G92" s="265">
        <v>3</v>
      </c>
      <c r="H92" s="273">
        <v>206</v>
      </c>
      <c r="I92" s="273">
        <v>100</v>
      </c>
      <c r="J92" s="265">
        <v>15</v>
      </c>
      <c r="K92" s="265">
        <v>115</v>
      </c>
      <c r="L92" s="265">
        <v>7</v>
      </c>
      <c r="M92" s="273">
        <v>237</v>
      </c>
      <c r="N92" s="265">
        <v>0</v>
      </c>
      <c r="O92" s="265">
        <v>0</v>
      </c>
      <c r="P92" s="265">
        <v>8</v>
      </c>
      <c r="Q92" s="265">
        <v>3</v>
      </c>
      <c r="R92" s="265">
        <v>11</v>
      </c>
      <c r="S92" s="273">
        <v>420</v>
      </c>
      <c r="T92" s="265">
        <v>33</v>
      </c>
      <c r="U92" s="273">
        <v>453</v>
      </c>
    </row>
    <row r="93" spans="1:21">
      <c r="A93" s="269" t="str">
        <f t="shared" si="0"/>
        <v>314</v>
      </c>
      <c r="B93" s="265" t="s">
        <v>311</v>
      </c>
      <c r="C93" s="265">
        <v>312</v>
      </c>
      <c r="D93" s="265">
        <v>863</v>
      </c>
      <c r="E93" s="265">
        <v>56</v>
      </c>
      <c r="F93" s="265">
        <v>464</v>
      </c>
      <c r="G93" s="265">
        <v>36</v>
      </c>
      <c r="H93" s="273">
        <v>1425</v>
      </c>
      <c r="I93" s="273">
        <v>1105</v>
      </c>
      <c r="J93" s="265">
        <v>213</v>
      </c>
      <c r="K93" s="265">
        <v>653</v>
      </c>
      <c r="L93" s="265">
        <v>79</v>
      </c>
      <c r="M93" s="273">
        <v>2050</v>
      </c>
      <c r="N93" s="265">
        <v>1</v>
      </c>
      <c r="O93" s="265">
        <v>0</v>
      </c>
      <c r="P93" s="265">
        <v>46</v>
      </c>
      <c r="Q93" s="265">
        <v>8</v>
      </c>
      <c r="R93" s="265">
        <v>55</v>
      </c>
      <c r="S93" s="273">
        <v>3132</v>
      </c>
      <c r="T93" s="265">
        <v>392</v>
      </c>
      <c r="U93" s="273">
        <v>3524</v>
      </c>
    </row>
    <row r="94" spans="1:21">
      <c r="A94" s="269" t="str">
        <f t="shared" si="0"/>
        <v>319</v>
      </c>
      <c r="B94" s="265" t="s">
        <v>314</v>
      </c>
      <c r="C94" s="265">
        <v>512</v>
      </c>
      <c r="D94" s="265">
        <v>660</v>
      </c>
      <c r="E94" s="265">
        <v>43</v>
      </c>
      <c r="F94" s="265">
        <v>377</v>
      </c>
      <c r="G94" s="265">
        <v>25</v>
      </c>
      <c r="H94" s="273">
        <v>1113</v>
      </c>
      <c r="I94" s="265">
        <v>935</v>
      </c>
      <c r="J94" s="265">
        <v>147</v>
      </c>
      <c r="K94" s="265">
        <v>690</v>
      </c>
      <c r="L94" s="265">
        <v>100</v>
      </c>
      <c r="M94" s="273">
        <v>1872</v>
      </c>
      <c r="N94" s="265">
        <v>26</v>
      </c>
      <c r="O94" s="265">
        <v>5</v>
      </c>
      <c r="P94" s="265">
        <v>35</v>
      </c>
      <c r="Q94" s="265">
        <v>6</v>
      </c>
      <c r="R94" s="265">
        <v>72</v>
      </c>
      <c r="S94" s="273">
        <v>2723</v>
      </c>
      <c r="T94" s="265">
        <v>326</v>
      </c>
      <c r="U94" s="273">
        <v>3049</v>
      </c>
    </row>
    <row r="95" spans="1:21">
      <c r="A95" s="269" t="str">
        <f t="shared" si="0"/>
        <v>324</v>
      </c>
      <c r="B95" s="265" t="s">
        <v>315</v>
      </c>
      <c r="C95" s="273">
        <v>1248</v>
      </c>
      <c r="D95" s="265">
        <v>4</v>
      </c>
      <c r="E95" s="265">
        <v>0</v>
      </c>
      <c r="F95" s="265">
        <v>834</v>
      </c>
      <c r="G95" s="265">
        <v>0</v>
      </c>
      <c r="H95" s="273">
        <v>841</v>
      </c>
      <c r="I95" s="265">
        <v>53</v>
      </c>
      <c r="J95" s="265">
        <v>15</v>
      </c>
      <c r="K95" s="265">
        <v>54</v>
      </c>
      <c r="L95" s="265">
        <v>12</v>
      </c>
      <c r="M95" s="273">
        <v>134</v>
      </c>
      <c r="N95" s="265">
        <v>0</v>
      </c>
      <c r="O95" s="265">
        <v>0</v>
      </c>
      <c r="P95" s="265">
        <v>1</v>
      </c>
      <c r="Q95" s="265">
        <v>0</v>
      </c>
      <c r="R95" s="265">
        <v>1</v>
      </c>
      <c r="S95" s="273">
        <v>946</v>
      </c>
      <c r="T95" s="265">
        <v>27</v>
      </c>
      <c r="U95" s="273">
        <v>973</v>
      </c>
    </row>
    <row r="96" spans="1:21">
      <c r="A96" s="269" t="str">
        <f t="shared" si="0"/>
        <v>307</v>
      </c>
      <c r="B96" s="265" t="s">
        <v>306</v>
      </c>
      <c r="C96" s="273">
        <v>256</v>
      </c>
      <c r="D96" s="265">
        <v>672</v>
      </c>
      <c r="E96" s="265">
        <v>49</v>
      </c>
      <c r="F96" s="273">
        <v>343</v>
      </c>
      <c r="G96" s="265">
        <v>46</v>
      </c>
      <c r="H96" s="273">
        <v>1112</v>
      </c>
      <c r="I96" s="273">
        <v>1420</v>
      </c>
      <c r="J96" s="265">
        <v>257</v>
      </c>
      <c r="K96" s="265">
        <v>410</v>
      </c>
      <c r="L96" s="265">
        <v>76</v>
      </c>
      <c r="M96" s="273">
        <v>2163</v>
      </c>
      <c r="N96" s="265">
        <v>12</v>
      </c>
      <c r="O96" s="265">
        <v>5</v>
      </c>
      <c r="P96" s="265">
        <v>47</v>
      </c>
      <c r="Q96" s="265">
        <v>5</v>
      </c>
      <c r="R96" s="265">
        <v>69</v>
      </c>
      <c r="S96" s="273">
        <v>2904</v>
      </c>
      <c r="T96" s="265">
        <v>438</v>
      </c>
      <c r="U96" s="273">
        <v>3342</v>
      </c>
    </row>
    <row r="97" spans="1:21">
      <c r="A97" s="269" t="str">
        <f t="shared" si="0"/>
        <v>320</v>
      </c>
      <c r="B97" s="265" t="s">
        <v>313</v>
      </c>
      <c r="C97" s="273">
        <v>45</v>
      </c>
      <c r="D97" s="265">
        <v>33</v>
      </c>
      <c r="E97" s="265">
        <v>0</v>
      </c>
      <c r="F97" s="265">
        <v>29</v>
      </c>
      <c r="G97" s="265">
        <v>0</v>
      </c>
      <c r="H97" s="273">
        <v>62</v>
      </c>
      <c r="I97" s="273">
        <v>23</v>
      </c>
      <c r="J97" s="265">
        <v>1</v>
      </c>
      <c r="K97" s="265">
        <v>9</v>
      </c>
      <c r="L97" s="265">
        <v>0</v>
      </c>
      <c r="M97" s="273">
        <v>33</v>
      </c>
      <c r="N97" s="265">
        <v>0</v>
      </c>
      <c r="O97" s="265">
        <v>0</v>
      </c>
      <c r="P97" s="265">
        <v>0</v>
      </c>
      <c r="Q97" s="265">
        <v>0</v>
      </c>
      <c r="R97" s="265">
        <v>0</v>
      </c>
      <c r="S97" s="273">
        <v>94</v>
      </c>
      <c r="T97" s="265">
        <v>1</v>
      </c>
      <c r="U97" s="273">
        <v>95</v>
      </c>
    </row>
    <row r="98" spans="1:21">
      <c r="A98" s="269" t="str">
        <f t="shared" si="0"/>
        <v>REG</v>
      </c>
      <c r="B98" s="445" t="s">
        <v>398</v>
      </c>
      <c r="C98" s="366"/>
      <c r="D98" s="366"/>
      <c r="E98" s="366"/>
      <c r="F98" s="366"/>
      <c r="G98" s="366"/>
      <c r="H98" s="366"/>
      <c r="I98" s="366"/>
      <c r="J98" s="366"/>
      <c r="K98" s="366"/>
      <c r="L98" s="366"/>
      <c r="M98" s="366"/>
      <c r="N98" s="366"/>
      <c r="O98" s="366"/>
      <c r="P98" s="366"/>
      <c r="Q98" s="366"/>
      <c r="R98" s="366"/>
      <c r="S98" s="366"/>
      <c r="T98" s="366"/>
      <c r="U98" s="366"/>
    </row>
    <row r="99" spans="1:21">
      <c r="A99" s="269" t="str">
        <f t="shared" si="0"/>
        <v/>
      </c>
      <c r="B99" s="272"/>
      <c r="C99" s="272"/>
      <c r="D99" s="445" t="s">
        <v>387</v>
      </c>
      <c r="E99" s="366"/>
      <c r="F99" s="366"/>
      <c r="G99" s="366"/>
      <c r="H99" s="272"/>
      <c r="I99" s="445" t="s">
        <v>6</v>
      </c>
      <c r="J99" s="366"/>
      <c r="K99" s="366"/>
      <c r="L99" s="366"/>
      <c r="M99" s="272"/>
      <c r="N99" s="445" t="s">
        <v>388</v>
      </c>
      <c r="O99" s="366"/>
      <c r="P99" s="366"/>
      <c r="Q99" s="366"/>
      <c r="R99" s="366"/>
      <c r="S99" s="445"/>
      <c r="T99" s="366"/>
      <c r="U99" s="366"/>
    </row>
    <row r="100" spans="1:21">
      <c r="A100" s="269" t="str">
        <f t="shared" si="0"/>
        <v/>
      </c>
      <c r="B100" s="272"/>
      <c r="C100" s="272"/>
      <c r="D100" s="445" t="s">
        <v>11</v>
      </c>
      <c r="E100" s="366"/>
      <c r="F100" s="445" t="s">
        <v>12</v>
      </c>
      <c r="G100" s="366"/>
      <c r="H100" s="271" t="s">
        <v>163</v>
      </c>
      <c r="I100" s="445" t="s">
        <v>194</v>
      </c>
      <c r="J100" s="366"/>
      <c r="K100" s="445" t="s">
        <v>17</v>
      </c>
      <c r="L100" s="366"/>
      <c r="M100" s="271" t="s">
        <v>163</v>
      </c>
      <c r="N100" s="445" t="s">
        <v>389</v>
      </c>
      <c r="O100" s="366"/>
      <c r="P100" s="445" t="s">
        <v>390</v>
      </c>
      <c r="Q100" s="366"/>
      <c r="R100" s="271" t="s">
        <v>163</v>
      </c>
      <c r="S100" s="445" t="s">
        <v>163</v>
      </c>
      <c r="T100" s="366"/>
      <c r="U100" s="366"/>
    </row>
    <row r="101" spans="1:21">
      <c r="A101" s="269" t="str">
        <f t="shared" si="0"/>
        <v>Ero</v>
      </c>
      <c r="B101" s="271" t="s">
        <v>391</v>
      </c>
      <c r="C101" s="271" t="s">
        <v>8</v>
      </c>
      <c r="D101" s="271" t="s">
        <v>392</v>
      </c>
      <c r="E101" s="271" t="s">
        <v>393</v>
      </c>
      <c r="F101" s="271" t="s">
        <v>392</v>
      </c>
      <c r="G101" s="271" t="s">
        <v>393</v>
      </c>
      <c r="H101" s="271" t="s">
        <v>387</v>
      </c>
      <c r="I101" s="271" t="s">
        <v>392</v>
      </c>
      <c r="J101" s="271" t="s">
        <v>393</v>
      </c>
      <c r="K101" s="271" t="s">
        <v>392</v>
      </c>
      <c r="L101" s="271" t="s">
        <v>393</v>
      </c>
      <c r="M101" s="271" t="s">
        <v>394</v>
      </c>
      <c r="N101" s="271" t="s">
        <v>392</v>
      </c>
      <c r="O101" s="271" t="s">
        <v>393</v>
      </c>
      <c r="P101" s="271" t="s">
        <v>392</v>
      </c>
      <c r="Q101" s="271" t="s">
        <v>393</v>
      </c>
      <c r="R101" s="271" t="s">
        <v>395</v>
      </c>
      <c r="S101" s="271" t="s">
        <v>392</v>
      </c>
      <c r="T101" s="271" t="s">
        <v>393</v>
      </c>
      <c r="U101" s="271" t="s">
        <v>193</v>
      </c>
    </row>
    <row r="102" spans="1:21">
      <c r="A102" s="269" t="str">
        <f t="shared" si="0"/>
        <v>422</v>
      </c>
      <c r="B102" s="265" t="s">
        <v>331</v>
      </c>
      <c r="C102" s="273">
        <v>1383</v>
      </c>
      <c r="D102" s="265">
        <v>22</v>
      </c>
      <c r="E102" s="265">
        <v>0</v>
      </c>
      <c r="F102" s="273">
        <v>2171</v>
      </c>
      <c r="G102" s="265">
        <v>0</v>
      </c>
      <c r="H102" s="273">
        <v>2195</v>
      </c>
      <c r="I102" s="265">
        <v>16</v>
      </c>
      <c r="J102" s="265">
        <v>0</v>
      </c>
      <c r="K102" s="265">
        <v>545</v>
      </c>
      <c r="L102" s="265">
        <v>0</v>
      </c>
      <c r="M102" s="265">
        <v>561</v>
      </c>
      <c r="N102" s="265">
        <v>0</v>
      </c>
      <c r="O102" s="265">
        <v>0</v>
      </c>
      <c r="P102" s="265">
        <v>105</v>
      </c>
      <c r="Q102" s="265">
        <v>0</v>
      </c>
      <c r="R102" s="265">
        <v>105</v>
      </c>
      <c r="S102" s="273">
        <v>2859</v>
      </c>
      <c r="T102" s="265">
        <v>0</v>
      </c>
      <c r="U102" s="273">
        <v>2859</v>
      </c>
    </row>
    <row r="103" spans="1:21">
      <c r="A103" s="269" t="str">
        <f t="shared" si="0"/>
        <v>422</v>
      </c>
      <c r="B103" s="265" t="s">
        <v>332</v>
      </c>
      <c r="C103" s="273">
        <v>376</v>
      </c>
      <c r="D103" s="265">
        <v>0</v>
      </c>
      <c r="E103" s="265">
        <v>60</v>
      </c>
      <c r="F103" s="273">
        <v>0</v>
      </c>
      <c r="G103" s="265">
        <v>182</v>
      </c>
      <c r="H103" s="273">
        <v>242</v>
      </c>
      <c r="I103" s="265">
        <v>0</v>
      </c>
      <c r="J103" s="265">
        <v>108</v>
      </c>
      <c r="K103" s="265">
        <v>0</v>
      </c>
      <c r="L103" s="265">
        <v>120</v>
      </c>
      <c r="M103" s="265">
        <v>228</v>
      </c>
      <c r="N103" s="265">
        <v>0</v>
      </c>
      <c r="O103" s="265">
        <v>0</v>
      </c>
      <c r="P103" s="265">
        <v>0</v>
      </c>
      <c r="Q103" s="265">
        <v>7</v>
      </c>
      <c r="R103" s="265">
        <v>7</v>
      </c>
      <c r="S103" s="273">
        <v>0</v>
      </c>
      <c r="T103" s="265">
        <v>477</v>
      </c>
      <c r="U103" s="273">
        <v>477</v>
      </c>
    </row>
    <row r="104" spans="1:21">
      <c r="A104" s="269" t="str">
        <f t="shared" si="0"/>
        <v>422</v>
      </c>
      <c r="B104" s="265" t="s">
        <v>330</v>
      </c>
      <c r="C104" s="273">
        <v>892</v>
      </c>
      <c r="D104" s="273">
        <v>978</v>
      </c>
      <c r="E104" s="265">
        <v>0</v>
      </c>
      <c r="F104" s="273">
        <v>76</v>
      </c>
      <c r="G104" s="265">
        <v>0</v>
      </c>
      <c r="H104" s="273">
        <v>1067</v>
      </c>
      <c r="I104" s="265">
        <v>523</v>
      </c>
      <c r="J104" s="265">
        <v>0</v>
      </c>
      <c r="K104" s="265">
        <v>150</v>
      </c>
      <c r="L104" s="265">
        <v>0</v>
      </c>
      <c r="M104" s="265">
        <v>673</v>
      </c>
      <c r="N104" s="265">
        <v>0</v>
      </c>
      <c r="O104" s="265">
        <v>0</v>
      </c>
      <c r="P104" s="265">
        <v>17</v>
      </c>
      <c r="Q104" s="265">
        <v>0</v>
      </c>
      <c r="R104" s="265">
        <v>17</v>
      </c>
      <c r="S104" s="273">
        <v>1744</v>
      </c>
      <c r="T104" s="265">
        <v>0</v>
      </c>
      <c r="U104" s="273">
        <v>1744</v>
      </c>
    </row>
    <row r="105" spans="1:21">
      <c r="A105" s="269" t="str">
        <f t="shared" si="0"/>
        <v>421</v>
      </c>
      <c r="B105" s="265" t="s">
        <v>328</v>
      </c>
      <c r="C105" s="273">
        <v>1622</v>
      </c>
      <c r="D105" s="273">
        <v>191</v>
      </c>
      <c r="E105" s="265">
        <v>0</v>
      </c>
      <c r="F105" s="273">
        <v>1617</v>
      </c>
      <c r="G105" s="265">
        <v>0</v>
      </c>
      <c r="H105" s="273">
        <v>1808</v>
      </c>
      <c r="I105" s="265">
        <v>3</v>
      </c>
      <c r="J105" s="265">
        <v>0</v>
      </c>
      <c r="K105" s="265">
        <v>90</v>
      </c>
      <c r="L105" s="265">
        <v>0</v>
      </c>
      <c r="M105" s="265">
        <v>93</v>
      </c>
      <c r="N105" s="265">
        <v>0</v>
      </c>
      <c r="O105" s="265">
        <v>0</v>
      </c>
      <c r="P105" s="265">
        <v>0</v>
      </c>
      <c r="Q105" s="265">
        <v>0</v>
      </c>
      <c r="R105" s="265">
        <v>0</v>
      </c>
      <c r="S105" s="273">
        <v>1901</v>
      </c>
      <c r="T105" s="265">
        <v>0</v>
      </c>
      <c r="U105" s="273">
        <v>1901</v>
      </c>
    </row>
    <row r="106" spans="1:21">
      <c r="A106" s="269" t="str">
        <f t="shared" si="0"/>
        <v>415</v>
      </c>
      <c r="B106" s="265" t="s">
        <v>327</v>
      </c>
      <c r="C106" s="273">
        <v>262</v>
      </c>
      <c r="D106" s="273">
        <v>5</v>
      </c>
      <c r="E106" s="265">
        <v>0</v>
      </c>
      <c r="F106" s="273">
        <v>239</v>
      </c>
      <c r="G106" s="265">
        <v>0</v>
      </c>
      <c r="H106" s="273">
        <v>245</v>
      </c>
      <c r="I106" s="265">
        <v>18</v>
      </c>
      <c r="J106" s="265">
        <v>6</v>
      </c>
      <c r="K106" s="265">
        <v>92</v>
      </c>
      <c r="L106" s="265">
        <v>9</v>
      </c>
      <c r="M106" s="265">
        <v>125</v>
      </c>
      <c r="N106" s="265">
        <v>0</v>
      </c>
      <c r="O106" s="265">
        <v>0</v>
      </c>
      <c r="P106" s="265">
        <v>2</v>
      </c>
      <c r="Q106" s="265">
        <v>0</v>
      </c>
      <c r="R106" s="265">
        <v>2</v>
      </c>
      <c r="S106" s="273">
        <v>356</v>
      </c>
      <c r="T106" s="265">
        <v>15</v>
      </c>
      <c r="U106" s="273">
        <v>371</v>
      </c>
    </row>
    <row r="107" spans="1:21">
      <c r="A107" s="269" t="str">
        <f t="shared" si="0"/>
        <v>405</v>
      </c>
      <c r="B107" s="265" t="s">
        <v>318</v>
      </c>
      <c r="C107" s="273">
        <v>70</v>
      </c>
      <c r="D107" s="265">
        <v>107</v>
      </c>
      <c r="E107" s="265">
        <v>0</v>
      </c>
      <c r="F107" s="273">
        <v>97</v>
      </c>
      <c r="G107" s="265">
        <v>0</v>
      </c>
      <c r="H107" s="273">
        <v>204</v>
      </c>
      <c r="I107" s="265">
        <v>278</v>
      </c>
      <c r="J107" s="265">
        <v>39</v>
      </c>
      <c r="K107" s="265">
        <v>157</v>
      </c>
      <c r="L107" s="265">
        <v>27</v>
      </c>
      <c r="M107" s="265">
        <v>501</v>
      </c>
      <c r="N107" s="265">
        <v>0</v>
      </c>
      <c r="O107" s="265">
        <v>0</v>
      </c>
      <c r="P107" s="265">
        <v>44</v>
      </c>
      <c r="Q107" s="265">
        <v>5</v>
      </c>
      <c r="R107" s="265">
        <v>49</v>
      </c>
      <c r="S107" s="273">
        <v>683</v>
      </c>
      <c r="T107" s="265">
        <v>71</v>
      </c>
      <c r="U107" s="273">
        <v>754</v>
      </c>
    </row>
    <row r="108" spans="1:21">
      <c r="A108" s="269" t="str">
        <f t="shared" si="0"/>
        <v>401</v>
      </c>
      <c r="B108" s="265" t="s">
        <v>317</v>
      </c>
      <c r="C108" s="265">
        <v>212</v>
      </c>
      <c r="D108" s="265">
        <v>210</v>
      </c>
      <c r="E108" s="265">
        <v>15</v>
      </c>
      <c r="F108" s="265">
        <v>241</v>
      </c>
      <c r="G108" s="265">
        <v>15</v>
      </c>
      <c r="H108" s="265">
        <v>488</v>
      </c>
      <c r="I108" s="265">
        <v>57</v>
      </c>
      <c r="J108" s="265">
        <v>21</v>
      </c>
      <c r="K108" s="265">
        <v>142</v>
      </c>
      <c r="L108" s="265">
        <v>10</v>
      </c>
      <c r="M108" s="265">
        <v>230</v>
      </c>
      <c r="N108" s="265">
        <v>0</v>
      </c>
      <c r="O108" s="265">
        <v>0</v>
      </c>
      <c r="P108" s="265">
        <v>12</v>
      </c>
      <c r="Q108" s="265">
        <v>2</v>
      </c>
      <c r="R108" s="265">
        <v>14</v>
      </c>
      <c r="S108" s="265">
        <v>662</v>
      </c>
      <c r="T108" s="265">
        <v>63</v>
      </c>
      <c r="U108" s="265">
        <v>725</v>
      </c>
    </row>
    <row r="109" spans="1:21">
      <c r="A109" s="269" t="str">
        <f t="shared" si="0"/>
        <v>411</v>
      </c>
      <c r="B109" s="265" t="s">
        <v>321</v>
      </c>
      <c r="C109" s="265">
        <v>200</v>
      </c>
      <c r="D109" s="265">
        <v>338</v>
      </c>
      <c r="E109" s="265">
        <v>0</v>
      </c>
      <c r="F109" s="265">
        <v>202</v>
      </c>
      <c r="G109" s="265">
        <v>2</v>
      </c>
      <c r="H109" s="265">
        <v>542</v>
      </c>
      <c r="I109" s="265">
        <v>192</v>
      </c>
      <c r="J109" s="265">
        <v>40</v>
      </c>
      <c r="K109" s="265">
        <v>271</v>
      </c>
      <c r="L109" s="265">
        <v>71</v>
      </c>
      <c r="M109" s="265">
        <v>574</v>
      </c>
      <c r="N109" s="265">
        <v>0</v>
      </c>
      <c r="O109" s="265">
        <v>0</v>
      </c>
      <c r="P109" s="265">
        <v>0</v>
      </c>
      <c r="Q109" s="265">
        <v>1</v>
      </c>
      <c r="R109" s="265">
        <v>1</v>
      </c>
      <c r="S109" s="273">
        <v>1003</v>
      </c>
      <c r="T109" s="265">
        <v>114</v>
      </c>
      <c r="U109" s="273">
        <v>1117</v>
      </c>
    </row>
    <row r="110" spans="1:21">
      <c r="A110" s="269" t="str">
        <f t="shared" si="0"/>
        <v>410</v>
      </c>
      <c r="B110" s="265" t="s">
        <v>326</v>
      </c>
      <c r="C110" s="273">
        <v>1520</v>
      </c>
      <c r="D110" s="273">
        <v>1349</v>
      </c>
      <c r="E110" s="265">
        <v>0</v>
      </c>
      <c r="F110" s="273">
        <v>1360</v>
      </c>
      <c r="G110" s="265">
        <v>0</v>
      </c>
      <c r="H110" s="273">
        <v>2767</v>
      </c>
      <c r="I110" s="265">
        <v>774</v>
      </c>
      <c r="J110" s="265">
        <v>0</v>
      </c>
      <c r="K110" s="265">
        <v>944</v>
      </c>
      <c r="L110" s="265">
        <v>0</v>
      </c>
      <c r="M110" s="273">
        <v>1718</v>
      </c>
      <c r="N110" s="265">
        <v>0</v>
      </c>
      <c r="O110" s="265">
        <v>0</v>
      </c>
      <c r="P110" s="265">
        <v>2</v>
      </c>
      <c r="Q110" s="265">
        <v>0</v>
      </c>
      <c r="R110" s="265">
        <v>2</v>
      </c>
      <c r="S110" s="273">
        <v>4429</v>
      </c>
      <c r="T110" s="265">
        <v>0</v>
      </c>
      <c r="U110" s="273">
        <v>4429</v>
      </c>
    </row>
    <row r="111" spans="1:21">
      <c r="A111" s="269" t="str">
        <f t="shared" si="0"/>
        <v>413</v>
      </c>
      <c r="B111" s="265" t="s">
        <v>322</v>
      </c>
      <c r="C111" s="273">
        <v>60</v>
      </c>
      <c r="D111" s="273">
        <v>34</v>
      </c>
      <c r="E111" s="265">
        <v>0</v>
      </c>
      <c r="F111" s="273">
        <v>59</v>
      </c>
      <c r="G111" s="265">
        <v>0</v>
      </c>
      <c r="H111" s="273">
        <v>92</v>
      </c>
      <c r="I111" s="265">
        <v>3</v>
      </c>
      <c r="J111" s="265">
        <v>1</v>
      </c>
      <c r="K111" s="265">
        <v>30</v>
      </c>
      <c r="L111" s="265">
        <v>2</v>
      </c>
      <c r="M111" s="273">
        <v>36</v>
      </c>
      <c r="N111" s="265">
        <v>0</v>
      </c>
      <c r="O111" s="265">
        <v>0</v>
      </c>
      <c r="P111" s="265">
        <v>0</v>
      </c>
      <c r="Q111" s="265">
        <v>0</v>
      </c>
      <c r="R111" s="265">
        <v>0</v>
      </c>
      <c r="S111" s="273">
        <v>126</v>
      </c>
      <c r="T111" s="265">
        <v>3</v>
      </c>
      <c r="U111" s="273">
        <v>129</v>
      </c>
    </row>
    <row r="112" spans="1:21">
      <c r="A112" s="269" t="str">
        <f t="shared" si="0"/>
        <v>408</v>
      </c>
      <c r="B112" s="265" t="s">
        <v>319</v>
      </c>
      <c r="C112" s="273">
        <v>198</v>
      </c>
      <c r="D112" s="273">
        <v>124</v>
      </c>
      <c r="E112" s="265">
        <v>3</v>
      </c>
      <c r="F112" s="273">
        <v>255</v>
      </c>
      <c r="G112" s="265">
        <v>8</v>
      </c>
      <c r="H112" s="273">
        <v>391</v>
      </c>
      <c r="I112" s="265">
        <v>84</v>
      </c>
      <c r="J112" s="265">
        <v>15</v>
      </c>
      <c r="K112" s="265">
        <v>144</v>
      </c>
      <c r="L112" s="265">
        <v>8</v>
      </c>
      <c r="M112" s="273">
        <v>251</v>
      </c>
      <c r="N112" s="265">
        <v>0</v>
      </c>
      <c r="O112" s="265">
        <v>0</v>
      </c>
      <c r="P112" s="265">
        <v>4</v>
      </c>
      <c r="Q112" s="265">
        <v>1</v>
      </c>
      <c r="R112" s="265">
        <v>5</v>
      </c>
      <c r="S112" s="273">
        <v>611</v>
      </c>
      <c r="T112" s="265">
        <v>35</v>
      </c>
      <c r="U112" s="273">
        <v>646</v>
      </c>
    </row>
    <row r="113" spans="1:21">
      <c r="A113" s="269" t="str">
        <f t="shared" si="0"/>
        <v>407</v>
      </c>
      <c r="B113" s="265" t="s">
        <v>320</v>
      </c>
      <c r="C113" s="265">
        <v>280</v>
      </c>
      <c r="D113" s="265">
        <v>50</v>
      </c>
      <c r="E113" s="265">
        <v>0</v>
      </c>
      <c r="F113" s="265">
        <v>214</v>
      </c>
      <c r="G113" s="265">
        <v>0</v>
      </c>
      <c r="H113" s="265">
        <v>264</v>
      </c>
      <c r="I113" s="265">
        <v>10</v>
      </c>
      <c r="J113" s="265">
        <v>2</v>
      </c>
      <c r="K113" s="265">
        <v>58</v>
      </c>
      <c r="L113" s="265">
        <v>2</v>
      </c>
      <c r="M113" s="265">
        <v>72</v>
      </c>
      <c r="N113" s="265">
        <v>0</v>
      </c>
      <c r="O113" s="265">
        <v>0</v>
      </c>
      <c r="P113" s="265">
        <v>43</v>
      </c>
      <c r="Q113" s="265">
        <v>2</v>
      </c>
      <c r="R113" s="265">
        <v>45</v>
      </c>
      <c r="S113" s="265">
        <v>375</v>
      </c>
      <c r="T113" s="265">
        <v>6</v>
      </c>
      <c r="U113" s="265">
        <v>381</v>
      </c>
    </row>
    <row r="114" spans="1:21">
      <c r="A114" s="269" t="str">
        <f t="shared" si="0"/>
        <v>417</v>
      </c>
      <c r="B114" s="265" t="s">
        <v>323</v>
      </c>
      <c r="C114" s="265">
        <v>56</v>
      </c>
      <c r="D114" s="265">
        <v>16</v>
      </c>
      <c r="E114" s="265">
        <v>0</v>
      </c>
      <c r="F114" s="265">
        <v>34</v>
      </c>
      <c r="G114" s="265">
        <v>0</v>
      </c>
      <c r="H114" s="265">
        <v>50</v>
      </c>
      <c r="I114" s="265">
        <v>5</v>
      </c>
      <c r="J114" s="265">
        <v>1</v>
      </c>
      <c r="K114" s="265">
        <v>36</v>
      </c>
      <c r="L114" s="265">
        <v>0</v>
      </c>
      <c r="M114" s="265">
        <v>42</v>
      </c>
      <c r="N114" s="265">
        <v>0</v>
      </c>
      <c r="O114" s="265">
        <v>0</v>
      </c>
      <c r="P114" s="265">
        <v>3</v>
      </c>
      <c r="Q114" s="265">
        <v>0</v>
      </c>
      <c r="R114" s="265">
        <v>3</v>
      </c>
      <c r="S114" s="265">
        <v>94</v>
      </c>
      <c r="T114" s="265">
        <v>1</v>
      </c>
      <c r="U114" s="265">
        <v>95</v>
      </c>
    </row>
    <row r="115" spans="1:21">
      <c r="A115" s="269" t="str">
        <f t="shared" si="0"/>
        <v>416</v>
      </c>
      <c r="B115" s="265" t="s">
        <v>324</v>
      </c>
      <c r="C115" s="265">
        <v>318</v>
      </c>
      <c r="D115" s="265">
        <v>155</v>
      </c>
      <c r="E115" s="265">
        <v>0</v>
      </c>
      <c r="F115" s="265">
        <v>341</v>
      </c>
      <c r="G115" s="265">
        <v>0</v>
      </c>
      <c r="H115" s="265">
        <v>496</v>
      </c>
      <c r="I115" s="265">
        <v>12</v>
      </c>
      <c r="J115" s="265">
        <v>1</v>
      </c>
      <c r="K115" s="265">
        <v>42</v>
      </c>
      <c r="L115" s="265">
        <v>5</v>
      </c>
      <c r="M115" s="265">
        <v>60</v>
      </c>
      <c r="N115" s="265">
        <v>0</v>
      </c>
      <c r="O115" s="265">
        <v>0</v>
      </c>
      <c r="P115" s="265">
        <v>2</v>
      </c>
      <c r="Q115" s="265">
        <v>0</v>
      </c>
      <c r="R115" s="265">
        <v>2</v>
      </c>
      <c r="S115" s="265">
        <v>552</v>
      </c>
      <c r="T115" s="265">
        <v>6</v>
      </c>
      <c r="U115" s="265">
        <v>558</v>
      </c>
    </row>
    <row r="116" spans="1:21">
      <c r="A116" s="269" t="str">
        <f t="shared" si="0"/>
        <v>418</v>
      </c>
      <c r="B116" s="265" t="s">
        <v>325</v>
      </c>
      <c r="C116" s="265">
        <v>160</v>
      </c>
      <c r="D116" s="265">
        <v>150</v>
      </c>
      <c r="E116" s="265">
        <v>0</v>
      </c>
      <c r="F116" s="265">
        <v>123</v>
      </c>
      <c r="G116" s="265">
        <v>0</v>
      </c>
      <c r="H116" s="265">
        <v>273</v>
      </c>
      <c r="I116" s="265">
        <v>67</v>
      </c>
      <c r="J116" s="265">
        <v>10</v>
      </c>
      <c r="K116" s="265">
        <v>101</v>
      </c>
      <c r="L116" s="265">
        <v>11</v>
      </c>
      <c r="M116" s="265">
        <v>189</v>
      </c>
      <c r="N116" s="265">
        <v>0</v>
      </c>
      <c r="O116" s="265">
        <v>0</v>
      </c>
      <c r="P116" s="265">
        <v>3</v>
      </c>
      <c r="Q116" s="265">
        <v>2</v>
      </c>
      <c r="R116" s="265">
        <v>5</v>
      </c>
      <c r="S116" s="265">
        <v>444</v>
      </c>
      <c r="T116" s="265">
        <v>23</v>
      </c>
      <c r="U116" s="265">
        <v>467</v>
      </c>
    </row>
    <row r="117" spans="1:21">
      <c r="A117" s="269" t="str">
        <f t="shared" si="0"/>
        <v>420</v>
      </c>
      <c r="B117" s="265" t="s">
        <v>329</v>
      </c>
      <c r="C117" s="265">
        <v>247</v>
      </c>
      <c r="D117" s="265">
        <v>0</v>
      </c>
      <c r="E117" s="265">
        <v>177</v>
      </c>
      <c r="F117" s="265">
        <v>0</v>
      </c>
      <c r="G117" s="265">
        <v>203</v>
      </c>
      <c r="H117" s="265">
        <v>381</v>
      </c>
      <c r="I117" s="265">
        <v>0</v>
      </c>
      <c r="J117" s="265">
        <v>162</v>
      </c>
      <c r="K117" s="265">
        <v>0</v>
      </c>
      <c r="L117" s="265">
        <v>169</v>
      </c>
      <c r="M117" s="265">
        <v>331</v>
      </c>
      <c r="N117" s="265">
        <v>0</v>
      </c>
      <c r="O117" s="265">
        <v>0</v>
      </c>
      <c r="P117" s="265">
        <v>0</v>
      </c>
      <c r="Q117" s="265">
        <v>11</v>
      </c>
      <c r="R117" s="265">
        <v>11</v>
      </c>
      <c r="S117" s="265">
        <v>0</v>
      </c>
      <c r="T117" s="265">
        <v>722</v>
      </c>
      <c r="U117" s="265">
        <v>722</v>
      </c>
    </row>
    <row r="118" spans="1:21">
      <c r="A118" s="269" t="str">
        <f t="shared" si="0"/>
        <v>REG</v>
      </c>
      <c r="B118" s="445" t="s">
        <v>399</v>
      </c>
      <c r="C118" s="366"/>
      <c r="D118" s="366"/>
      <c r="E118" s="366"/>
      <c r="F118" s="366"/>
      <c r="G118" s="366"/>
      <c r="H118" s="366"/>
      <c r="I118" s="366"/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</row>
    <row r="119" spans="1:21">
      <c r="A119" s="269" t="str">
        <f t="shared" si="0"/>
        <v/>
      </c>
      <c r="B119" s="272"/>
      <c r="C119" s="272"/>
      <c r="D119" s="445" t="s">
        <v>387</v>
      </c>
      <c r="E119" s="366"/>
      <c r="F119" s="366"/>
      <c r="G119" s="366"/>
      <c r="H119" s="272"/>
      <c r="I119" s="445" t="s">
        <v>6</v>
      </c>
      <c r="J119" s="366"/>
      <c r="K119" s="366"/>
      <c r="L119" s="366"/>
      <c r="M119" s="272"/>
      <c r="N119" s="445" t="s">
        <v>388</v>
      </c>
      <c r="O119" s="366"/>
      <c r="P119" s="366"/>
      <c r="Q119" s="366"/>
      <c r="R119" s="366"/>
      <c r="S119" s="445"/>
      <c r="T119" s="366"/>
      <c r="U119" s="366"/>
    </row>
    <row r="120" spans="1:21">
      <c r="A120" s="269" t="str">
        <f t="shared" si="0"/>
        <v/>
      </c>
      <c r="B120" s="272"/>
      <c r="C120" s="272"/>
      <c r="D120" s="445" t="s">
        <v>11</v>
      </c>
      <c r="E120" s="366"/>
      <c r="F120" s="445" t="s">
        <v>12</v>
      </c>
      <c r="G120" s="366"/>
      <c r="H120" s="271" t="s">
        <v>163</v>
      </c>
      <c r="I120" s="445" t="s">
        <v>194</v>
      </c>
      <c r="J120" s="366"/>
      <c r="K120" s="445" t="s">
        <v>17</v>
      </c>
      <c r="L120" s="366"/>
      <c r="M120" s="271" t="s">
        <v>163</v>
      </c>
      <c r="N120" s="445" t="s">
        <v>389</v>
      </c>
      <c r="O120" s="366"/>
      <c r="P120" s="445" t="s">
        <v>390</v>
      </c>
      <c r="Q120" s="366"/>
      <c r="R120" s="271" t="s">
        <v>163</v>
      </c>
      <c r="S120" s="445" t="s">
        <v>163</v>
      </c>
      <c r="T120" s="366"/>
      <c r="U120" s="366"/>
    </row>
    <row r="121" spans="1:21">
      <c r="A121" s="269" t="str">
        <f t="shared" si="0"/>
        <v>Ero</v>
      </c>
      <c r="B121" s="271" t="s">
        <v>391</v>
      </c>
      <c r="C121" s="271" t="s">
        <v>8</v>
      </c>
      <c r="D121" s="271" t="s">
        <v>392</v>
      </c>
      <c r="E121" s="271" t="s">
        <v>393</v>
      </c>
      <c r="F121" s="271" t="s">
        <v>392</v>
      </c>
      <c r="G121" s="271" t="s">
        <v>393</v>
      </c>
      <c r="H121" s="271" t="s">
        <v>387</v>
      </c>
      <c r="I121" s="271" t="s">
        <v>392</v>
      </c>
      <c r="J121" s="271" t="s">
        <v>393</v>
      </c>
      <c r="K121" s="271" t="s">
        <v>392</v>
      </c>
      <c r="L121" s="271" t="s">
        <v>393</v>
      </c>
      <c r="M121" s="271" t="s">
        <v>394</v>
      </c>
      <c r="N121" s="271" t="s">
        <v>392</v>
      </c>
      <c r="O121" s="271" t="s">
        <v>393</v>
      </c>
      <c r="P121" s="271" t="s">
        <v>392</v>
      </c>
      <c r="Q121" s="271" t="s">
        <v>393</v>
      </c>
      <c r="R121" s="271" t="s">
        <v>395</v>
      </c>
      <c r="S121" s="271" t="s">
        <v>392</v>
      </c>
      <c r="T121" s="271" t="s">
        <v>393</v>
      </c>
      <c r="U121" s="271" t="s">
        <v>193</v>
      </c>
    </row>
    <row r="122" spans="1:21">
      <c r="A122" s="269" t="str">
        <f t="shared" si="0"/>
        <v>537</v>
      </c>
      <c r="B122" s="265" t="s">
        <v>355</v>
      </c>
      <c r="C122" s="273">
        <v>1254</v>
      </c>
      <c r="D122" s="265">
        <v>3</v>
      </c>
      <c r="E122" s="265">
        <v>313</v>
      </c>
      <c r="F122" s="265">
        <v>2</v>
      </c>
      <c r="G122" s="265">
        <v>926</v>
      </c>
      <c r="H122" s="273">
        <v>1260</v>
      </c>
      <c r="I122" s="265">
        <v>1</v>
      </c>
      <c r="J122" s="265">
        <v>299</v>
      </c>
      <c r="K122" s="265">
        <v>2</v>
      </c>
      <c r="L122" s="265">
        <v>529</v>
      </c>
      <c r="M122" s="265">
        <v>831</v>
      </c>
      <c r="N122" s="265">
        <v>0</v>
      </c>
      <c r="O122" s="265">
        <v>3</v>
      </c>
      <c r="P122" s="265">
        <v>0</v>
      </c>
      <c r="Q122" s="265">
        <v>20</v>
      </c>
      <c r="R122" s="265">
        <v>23</v>
      </c>
      <c r="S122" s="265">
        <v>8</v>
      </c>
      <c r="T122" s="273">
        <v>2090</v>
      </c>
      <c r="U122" s="273">
        <v>2098</v>
      </c>
    </row>
    <row r="123" spans="1:21">
      <c r="A123" s="269" t="str">
        <f t="shared" si="0"/>
        <v>537</v>
      </c>
      <c r="B123" s="265" t="s">
        <v>354</v>
      </c>
      <c r="C123" s="273">
        <v>1288</v>
      </c>
      <c r="D123" s="273">
        <v>865</v>
      </c>
      <c r="E123" s="265">
        <v>2</v>
      </c>
      <c r="F123" s="273">
        <v>1341</v>
      </c>
      <c r="G123" s="265">
        <v>1</v>
      </c>
      <c r="H123" s="273">
        <v>2385</v>
      </c>
      <c r="I123" s="265">
        <v>6</v>
      </c>
      <c r="J123" s="265">
        <v>0</v>
      </c>
      <c r="K123" s="265">
        <v>31</v>
      </c>
      <c r="L123" s="265">
        <v>0</v>
      </c>
      <c r="M123" s="265">
        <v>37</v>
      </c>
      <c r="N123" s="265">
        <v>2</v>
      </c>
      <c r="O123" s="265">
        <v>0</v>
      </c>
      <c r="P123" s="265">
        <v>2</v>
      </c>
      <c r="Q123" s="265">
        <v>0</v>
      </c>
      <c r="R123" s="265">
        <v>4</v>
      </c>
      <c r="S123" s="273">
        <v>2247</v>
      </c>
      <c r="T123" s="273">
        <v>3</v>
      </c>
      <c r="U123" s="273">
        <v>2250</v>
      </c>
    </row>
    <row r="124" spans="1:21">
      <c r="A124" s="269" t="str">
        <f t="shared" si="0"/>
        <v>506</v>
      </c>
      <c r="B124" s="265" t="s">
        <v>335</v>
      </c>
      <c r="C124" s="273">
        <v>50</v>
      </c>
      <c r="D124" s="273">
        <v>84</v>
      </c>
      <c r="E124" s="265">
        <v>0</v>
      </c>
      <c r="F124" s="273">
        <v>2</v>
      </c>
      <c r="G124" s="265">
        <v>0</v>
      </c>
      <c r="H124" s="273">
        <v>86</v>
      </c>
      <c r="I124" s="265">
        <v>42</v>
      </c>
      <c r="J124" s="265">
        <v>3</v>
      </c>
      <c r="K124" s="265">
        <v>68</v>
      </c>
      <c r="L124" s="265">
        <v>16</v>
      </c>
      <c r="M124" s="265">
        <v>129</v>
      </c>
      <c r="N124" s="265">
        <v>0</v>
      </c>
      <c r="O124" s="265">
        <v>0</v>
      </c>
      <c r="P124" s="265">
        <v>1</v>
      </c>
      <c r="Q124" s="265">
        <v>0</v>
      </c>
      <c r="R124" s="265">
        <v>1</v>
      </c>
      <c r="S124" s="273">
        <v>197</v>
      </c>
      <c r="T124" s="273">
        <v>19</v>
      </c>
      <c r="U124" s="273">
        <v>216</v>
      </c>
    </row>
    <row r="125" spans="1:21">
      <c r="A125" s="269" t="str">
        <f t="shared" si="0"/>
        <v>535</v>
      </c>
      <c r="B125" s="265" t="s">
        <v>352</v>
      </c>
      <c r="C125" s="273">
        <v>1316</v>
      </c>
      <c r="D125" s="273">
        <v>228</v>
      </c>
      <c r="E125" s="265">
        <v>0</v>
      </c>
      <c r="F125" s="273">
        <v>1479</v>
      </c>
      <c r="G125" s="265">
        <v>0</v>
      </c>
      <c r="H125" s="273">
        <v>1720</v>
      </c>
      <c r="I125" s="265">
        <v>7</v>
      </c>
      <c r="J125" s="265">
        <v>2</v>
      </c>
      <c r="K125" s="265">
        <v>19</v>
      </c>
      <c r="L125" s="265">
        <v>1</v>
      </c>
      <c r="M125" s="265">
        <v>29</v>
      </c>
      <c r="N125" s="265">
        <v>0</v>
      </c>
      <c r="O125" s="265">
        <v>0</v>
      </c>
      <c r="P125" s="265">
        <v>0</v>
      </c>
      <c r="Q125" s="265">
        <v>0</v>
      </c>
      <c r="R125" s="265">
        <v>0</v>
      </c>
      <c r="S125" s="273">
        <v>1733</v>
      </c>
      <c r="T125" s="265">
        <v>3</v>
      </c>
      <c r="U125" s="273">
        <v>1736</v>
      </c>
    </row>
    <row r="126" spans="1:21">
      <c r="A126" s="269" t="str">
        <f t="shared" si="0"/>
        <v>501</v>
      </c>
      <c r="B126" s="265" t="s">
        <v>349</v>
      </c>
      <c r="C126" s="273">
        <v>328</v>
      </c>
      <c r="D126" s="265">
        <v>425</v>
      </c>
      <c r="E126" s="265">
        <v>0</v>
      </c>
      <c r="F126" s="273">
        <v>750</v>
      </c>
      <c r="G126" s="265">
        <v>0</v>
      </c>
      <c r="H126" s="273">
        <v>1173</v>
      </c>
      <c r="I126" s="265">
        <v>331</v>
      </c>
      <c r="J126" s="265">
        <v>0</v>
      </c>
      <c r="K126" s="265">
        <v>588</v>
      </c>
      <c r="L126" s="265">
        <v>2</v>
      </c>
      <c r="M126" s="265">
        <v>921</v>
      </c>
      <c r="N126" s="265">
        <v>1</v>
      </c>
      <c r="O126" s="265">
        <v>0</v>
      </c>
      <c r="P126" s="265">
        <v>130</v>
      </c>
      <c r="Q126" s="265">
        <v>0</v>
      </c>
      <c r="R126" s="265">
        <v>131</v>
      </c>
      <c r="S126" s="273">
        <v>2225</v>
      </c>
      <c r="T126" s="265">
        <v>2</v>
      </c>
      <c r="U126" s="273">
        <v>2227</v>
      </c>
    </row>
    <row r="127" spans="1:21">
      <c r="A127" s="269" t="str">
        <f t="shared" si="0"/>
        <v>505</v>
      </c>
      <c r="B127" s="265" t="s">
        <v>334</v>
      </c>
      <c r="C127" s="273">
        <v>168</v>
      </c>
      <c r="D127" s="265">
        <v>178</v>
      </c>
      <c r="E127" s="265">
        <v>12</v>
      </c>
      <c r="F127" s="273">
        <v>466</v>
      </c>
      <c r="G127" s="265">
        <v>25</v>
      </c>
      <c r="H127" s="273">
        <v>683</v>
      </c>
      <c r="I127" s="265">
        <v>14</v>
      </c>
      <c r="J127" s="265">
        <v>4</v>
      </c>
      <c r="K127" s="265">
        <v>76</v>
      </c>
      <c r="L127" s="265">
        <v>16</v>
      </c>
      <c r="M127" s="265">
        <v>110</v>
      </c>
      <c r="N127" s="265">
        <v>0</v>
      </c>
      <c r="O127" s="265">
        <v>0</v>
      </c>
      <c r="P127" s="265">
        <v>0</v>
      </c>
      <c r="Q127" s="265">
        <v>0</v>
      </c>
      <c r="R127" s="265">
        <v>0</v>
      </c>
      <c r="S127" s="273">
        <v>734</v>
      </c>
      <c r="T127" s="265">
        <v>57</v>
      </c>
      <c r="U127" s="273">
        <v>791</v>
      </c>
    </row>
    <row r="128" spans="1:21">
      <c r="A128" s="269" t="str">
        <f t="shared" si="0"/>
        <v>531</v>
      </c>
      <c r="B128" s="265" t="s">
        <v>351</v>
      </c>
      <c r="C128" s="265">
        <v>296</v>
      </c>
      <c r="D128" s="265">
        <v>353</v>
      </c>
      <c r="E128" s="265">
        <v>16</v>
      </c>
      <c r="F128" s="265">
        <v>580</v>
      </c>
      <c r="G128" s="265">
        <v>28</v>
      </c>
      <c r="H128" s="273">
        <v>984</v>
      </c>
      <c r="I128" s="265">
        <v>174</v>
      </c>
      <c r="J128" s="265">
        <v>40</v>
      </c>
      <c r="K128" s="265">
        <v>244</v>
      </c>
      <c r="L128" s="265">
        <v>34</v>
      </c>
      <c r="M128" s="265">
        <v>492</v>
      </c>
      <c r="N128" s="265">
        <v>0</v>
      </c>
      <c r="O128" s="265">
        <v>0</v>
      </c>
      <c r="P128" s="265">
        <v>17</v>
      </c>
      <c r="Q128" s="265">
        <v>3</v>
      </c>
      <c r="R128" s="265">
        <v>20</v>
      </c>
      <c r="S128" s="273">
        <v>1368</v>
      </c>
      <c r="T128" s="265">
        <v>121</v>
      </c>
      <c r="U128" s="273">
        <v>1489</v>
      </c>
    </row>
    <row r="129" spans="1:21">
      <c r="A129" s="269" t="str">
        <f t="shared" si="0"/>
        <v>507</v>
      </c>
      <c r="B129" s="265" t="s">
        <v>336</v>
      </c>
      <c r="C129" s="265">
        <v>99</v>
      </c>
      <c r="D129" s="265">
        <v>15</v>
      </c>
      <c r="E129" s="265">
        <v>0</v>
      </c>
      <c r="F129" s="265">
        <v>155</v>
      </c>
      <c r="G129" s="265">
        <v>0</v>
      </c>
      <c r="H129" s="273">
        <v>171</v>
      </c>
      <c r="I129" s="265">
        <v>3</v>
      </c>
      <c r="J129" s="265">
        <v>0</v>
      </c>
      <c r="K129" s="265">
        <v>32</v>
      </c>
      <c r="L129" s="265">
        <v>10</v>
      </c>
      <c r="M129" s="265">
        <v>45</v>
      </c>
      <c r="N129" s="265">
        <v>0</v>
      </c>
      <c r="O129" s="265">
        <v>0</v>
      </c>
      <c r="P129" s="265">
        <v>3</v>
      </c>
      <c r="Q129" s="265">
        <v>0</v>
      </c>
      <c r="R129" s="265">
        <v>3</v>
      </c>
      <c r="S129" s="273">
        <v>208</v>
      </c>
      <c r="T129" s="265">
        <v>10</v>
      </c>
      <c r="U129" s="273">
        <v>218</v>
      </c>
    </row>
    <row r="130" spans="1:21">
      <c r="A130" s="269" t="str">
        <f t="shared" si="0"/>
        <v>508</v>
      </c>
      <c r="B130" s="265" t="s">
        <v>337</v>
      </c>
      <c r="C130" s="265">
        <v>63</v>
      </c>
      <c r="D130" s="265">
        <v>66</v>
      </c>
      <c r="E130" s="265">
        <v>10</v>
      </c>
      <c r="F130" s="265">
        <v>102</v>
      </c>
      <c r="G130" s="265">
        <v>4</v>
      </c>
      <c r="H130" s="273">
        <v>183</v>
      </c>
      <c r="I130" s="265">
        <v>30</v>
      </c>
      <c r="J130" s="265">
        <v>13</v>
      </c>
      <c r="K130" s="265">
        <v>109</v>
      </c>
      <c r="L130" s="265">
        <v>21</v>
      </c>
      <c r="M130" s="265">
        <v>173</v>
      </c>
      <c r="N130" s="265">
        <v>0</v>
      </c>
      <c r="O130" s="265">
        <v>0</v>
      </c>
      <c r="P130" s="265">
        <v>4</v>
      </c>
      <c r="Q130" s="265">
        <v>0</v>
      </c>
      <c r="R130" s="265">
        <v>4</v>
      </c>
      <c r="S130" s="273">
        <v>311</v>
      </c>
      <c r="T130" s="265">
        <v>48</v>
      </c>
      <c r="U130" s="273">
        <v>359</v>
      </c>
    </row>
    <row r="131" spans="1:21">
      <c r="A131" s="269" t="str">
        <f t="shared" si="0"/>
        <v>533</v>
      </c>
      <c r="B131" s="265" t="s">
        <v>353</v>
      </c>
      <c r="C131" s="265">
        <v>81</v>
      </c>
      <c r="D131" s="265">
        <v>65</v>
      </c>
      <c r="E131" s="265">
        <v>0</v>
      </c>
      <c r="F131" s="265">
        <v>53</v>
      </c>
      <c r="G131" s="265">
        <v>0</v>
      </c>
      <c r="H131" s="265">
        <v>118</v>
      </c>
      <c r="I131" s="265">
        <v>97</v>
      </c>
      <c r="J131" s="265">
        <v>8</v>
      </c>
      <c r="K131" s="265">
        <v>77</v>
      </c>
      <c r="L131" s="265">
        <v>6</v>
      </c>
      <c r="M131" s="265">
        <v>188</v>
      </c>
      <c r="N131" s="265">
        <v>0</v>
      </c>
      <c r="O131" s="265">
        <v>0</v>
      </c>
      <c r="P131" s="265">
        <v>0</v>
      </c>
      <c r="Q131" s="265">
        <v>0</v>
      </c>
      <c r="R131" s="265">
        <v>0</v>
      </c>
      <c r="S131" s="265">
        <v>292</v>
      </c>
      <c r="T131" s="265">
        <v>14</v>
      </c>
      <c r="U131" s="265">
        <v>306</v>
      </c>
    </row>
    <row r="132" spans="1:21">
      <c r="A132" s="269" t="str">
        <f t="shared" si="0"/>
        <v>513</v>
      </c>
      <c r="B132" s="265" t="s">
        <v>338</v>
      </c>
      <c r="C132" s="265">
        <v>60</v>
      </c>
      <c r="D132" s="265">
        <v>26</v>
      </c>
      <c r="E132" s="265">
        <v>0</v>
      </c>
      <c r="F132" s="265">
        <v>99</v>
      </c>
      <c r="G132" s="265">
        <v>0</v>
      </c>
      <c r="H132" s="265">
        <v>125</v>
      </c>
      <c r="I132" s="265">
        <v>2</v>
      </c>
      <c r="J132" s="265">
        <v>2</v>
      </c>
      <c r="K132" s="265">
        <v>19</v>
      </c>
      <c r="L132" s="265">
        <v>4</v>
      </c>
      <c r="M132" s="265">
        <v>27</v>
      </c>
      <c r="N132" s="265">
        <v>0</v>
      </c>
      <c r="O132" s="265">
        <v>0</v>
      </c>
      <c r="P132" s="265">
        <v>1</v>
      </c>
      <c r="Q132" s="265">
        <v>0</v>
      </c>
      <c r="R132" s="265">
        <v>1</v>
      </c>
      <c r="S132" s="265">
        <v>147</v>
      </c>
      <c r="T132" s="265">
        <v>6</v>
      </c>
      <c r="U132" s="265">
        <v>153</v>
      </c>
    </row>
    <row r="133" spans="1:21">
      <c r="A133" s="269" t="str">
        <f t="shared" si="0"/>
        <v>514</v>
      </c>
      <c r="B133" s="265" t="s">
        <v>339</v>
      </c>
      <c r="C133" s="265">
        <v>94</v>
      </c>
      <c r="D133" s="265">
        <v>114</v>
      </c>
      <c r="E133" s="265">
        <v>0</v>
      </c>
      <c r="F133" s="265">
        <v>127</v>
      </c>
      <c r="G133" s="265">
        <v>0</v>
      </c>
      <c r="H133" s="265">
        <v>241</v>
      </c>
      <c r="I133" s="265">
        <v>120</v>
      </c>
      <c r="J133" s="265">
        <v>37</v>
      </c>
      <c r="K133" s="265">
        <v>246</v>
      </c>
      <c r="L133" s="265">
        <v>70</v>
      </c>
      <c r="M133" s="265">
        <v>473</v>
      </c>
      <c r="N133" s="265">
        <v>0</v>
      </c>
      <c r="O133" s="265">
        <v>0</v>
      </c>
      <c r="P133" s="265">
        <v>40</v>
      </c>
      <c r="Q133" s="265">
        <v>4</v>
      </c>
      <c r="R133" s="265">
        <v>44</v>
      </c>
      <c r="S133" s="265">
        <v>647</v>
      </c>
      <c r="T133" s="265">
        <v>111</v>
      </c>
      <c r="U133" s="265">
        <v>758</v>
      </c>
    </row>
    <row r="134" spans="1:21">
      <c r="A134" s="269" t="str">
        <f t="shared" si="0"/>
        <v>502</v>
      </c>
      <c r="B134" s="265" t="s">
        <v>348</v>
      </c>
      <c r="C134" s="273">
        <v>1869</v>
      </c>
      <c r="D134" s="265">
        <v>575</v>
      </c>
      <c r="E134" s="265">
        <v>0</v>
      </c>
      <c r="F134" s="273">
        <v>2507</v>
      </c>
      <c r="G134" s="265">
        <v>0</v>
      </c>
      <c r="H134" s="273">
        <v>3094</v>
      </c>
      <c r="I134" s="265">
        <v>594</v>
      </c>
      <c r="J134" s="265">
        <v>0</v>
      </c>
      <c r="K134" s="273">
        <v>1416</v>
      </c>
      <c r="L134" s="265">
        <v>0</v>
      </c>
      <c r="M134" s="273">
        <v>2010</v>
      </c>
      <c r="N134" s="265">
        <v>0</v>
      </c>
      <c r="O134" s="265">
        <v>0</v>
      </c>
      <c r="P134" s="265">
        <v>401</v>
      </c>
      <c r="Q134" s="265">
        <v>0</v>
      </c>
      <c r="R134" s="265">
        <v>401</v>
      </c>
      <c r="S134" s="273">
        <v>5493</v>
      </c>
      <c r="T134" s="265">
        <v>0</v>
      </c>
      <c r="U134" s="273">
        <v>5493</v>
      </c>
    </row>
    <row r="135" spans="1:21">
      <c r="A135" s="269" t="str">
        <f t="shared" si="0"/>
        <v>515</v>
      </c>
      <c r="B135" s="265" t="s">
        <v>340</v>
      </c>
      <c r="C135" s="273">
        <v>150</v>
      </c>
      <c r="D135" s="273">
        <v>43</v>
      </c>
      <c r="E135" s="265">
        <v>4</v>
      </c>
      <c r="F135" s="273">
        <v>214</v>
      </c>
      <c r="G135" s="265">
        <v>4</v>
      </c>
      <c r="H135" s="273">
        <v>265</v>
      </c>
      <c r="I135" s="265">
        <v>8</v>
      </c>
      <c r="J135" s="265">
        <v>5</v>
      </c>
      <c r="K135" s="273">
        <v>44</v>
      </c>
      <c r="L135" s="265">
        <v>6</v>
      </c>
      <c r="M135" s="273">
        <v>63</v>
      </c>
      <c r="N135" s="265">
        <v>0</v>
      </c>
      <c r="O135" s="265">
        <v>0</v>
      </c>
      <c r="P135" s="265">
        <v>6</v>
      </c>
      <c r="Q135" s="265">
        <v>1</v>
      </c>
      <c r="R135" s="265">
        <v>7</v>
      </c>
      <c r="S135" s="273">
        <v>315</v>
      </c>
      <c r="T135" s="265">
        <v>20</v>
      </c>
      <c r="U135" s="273">
        <v>335</v>
      </c>
    </row>
    <row r="136" spans="1:21">
      <c r="A136" s="269" t="str">
        <f t="shared" si="0"/>
        <v>530</v>
      </c>
      <c r="B136" s="265" t="s">
        <v>350</v>
      </c>
      <c r="C136" s="273">
        <v>286</v>
      </c>
      <c r="D136" s="265">
        <v>288</v>
      </c>
      <c r="E136" s="265">
        <v>8</v>
      </c>
      <c r="F136" s="273">
        <v>286</v>
      </c>
      <c r="G136" s="265">
        <v>5</v>
      </c>
      <c r="H136" s="273">
        <v>592</v>
      </c>
      <c r="I136" s="265">
        <v>175</v>
      </c>
      <c r="J136" s="265">
        <v>27</v>
      </c>
      <c r="K136" s="273">
        <v>194</v>
      </c>
      <c r="L136" s="265">
        <v>29</v>
      </c>
      <c r="M136" s="273">
        <v>425</v>
      </c>
      <c r="N136" s="265">
        <v>1</v>
      </c>
      <c r="O136" s="265">
        <v>0</v>
      </c>
      <c r="P136" s="265">
        <v>4</v>
      </c>
      <c r="Q136" s="265">
        <v>0</v>
      </c>
      <c r="R136" s="265">
        <v>5</v>
      </c>
      <c r="S136" s="273">
        <v>948</v>
      </c>
      <c r="T136" s="265">
        <v>69</v>
      </c>
      <c r="U136" s="273">
        <v>1017</v>
      </c>
    </row>
    <row r="137" spans="1:21">
      <c r="A137" s="269" t="str">
        <f t="shared" si="0"/>
        <v>517</v>
      </c>
      <c r="B137" s="265" t="s">
        <v>341</v>
      </c>
      <c r="C137" s="265">
        <v>50</v>
      </c>
      <c r="D137" s="265">
        <v>33</v>
      </c>
      <c r="E137" s="265">
        <v>0</v>
      </c>
      <c r="F137" s="265">
        <v>99</v>
      </c>
      <c r="G137" s="265">
        <v>0</v>
      </c>
      <c r="H137" s="265">
        <v>132</v>
      </c>
      <c r="I137" s="265">
        <v>2</v>
      </c>
      <c r="J137" s="265">
        <v>0</v>
      </c>
      <c r="K137" s="265">
        <v>32</v>
      </c>
      <c r="L137" s="265">
        <v>14</v>
      </c>
      <c r="M137" s="265">
        <v>48</v>
      </c>
      <c r="N137" s="265">
        <v>0</v>
      </c>
      <c r="O137" s="265">
        <v>0</v>
      </c>
      <c r="P137" s="265">
        <v>1</v>
      </c>
      <c r="Q137" s="265">
        <v>0</v>
      </c>
      <c r="R137" s="265">
        <v>1</v>
      </c>
      <c r="S137" s="265">
        <v>167</v>
      </c>
      <c r="T137" s="265">
        <v>14</v>
      </c>
      <c r="U137" s="273">
        <v>181</v>
      </c>
    </row>
    <row r="138" spans="1:21">
      <c r="A138" s="269" t="str">
        <f t="shared" si="0"/>
        <v>519</v>
      </c>
      <c r="B138" s="265" t="s">
        <v>342</v>
      </c>
      <c r="C138" s="265">
        <v>76</v>
      </c>
      <c r="D138" s="265">
        <v>27</v>
      </c>
      <c r="E138" s="265">
        <v>0</v>
      </c>
      <c r="F138" s="265">
        <v>148</v>
      </c>
      <c r="G138" s="265">
        <v>0</v>
      </c>
      <c r="H138" s="265">
        <v>182</v>
      </c>
      <c r="I138" s="265">
        <v>31</v>
      </c>
      <c r="J138" s="265">
        <v>6</v>
      </c>
      <c r="K138" s="265">
        <v>55</v>
      </c>
      <c r="L138" s="265">
        <v>15</v>
      </c>
      <c r="M138" s="265">
        <v>107</v>
      </c>
      <c r="N138" s="265">
        <v>0</v>
      </c>
      <c r="O138" s="265">
        <v>0</v>
      </c>
      <c r="P138" s="265">
        <v>7</v>
      </c>
      <c r="Q138" s="265">
        <v>0</v>
      </c>
      <c r="R138" s="265">
        <v>7</v>
      </c>
      <c r="S138" s="265">
        <v>268</v>
      </c>
      <c r="T138" s="265">
        <v>21</v>
      </c>
      <c r="U138" s="265">
        <v>289</v>
      </c>
    </row>
    <row r="139" spans="1:21">
      <c r="A139" s="269" t="str">
        <f t="shared" si="0"/>
        <v>518</v>
      </c>
      <c r="B139" s="265" t="s">
        <v>343</v>
      </c>
      <c r="C139" s="265">
        <v>115</v>
      </c>
      <c r="D139" s="265">
        <v>82</v>
      </c>
      <c r="E139" s="265">
        <v>0</v>
      </c>
      <c r="F139" s="265">
        <v>140</v>
      </c>
      <c r="G139" s="265">
        <v>0</v>
      </c>
      <c r="H139" s="265">
        <v>222</v>
      </c>
      <c r="I139" s="265">
        <v>84</v>
      </c>
      <c r="J139" s="265">
        <v>7</v>
      </c>
      <c r="K139" s="265">
        <v>138</v>
      </c>
      <c r="L139" s="265">
        <v>21</v>
      </c>
      <c r="M139" s="265">
        <v>250</v>
      </c>
      <c r="N139" s="265">
        <v>0</v>
      </c>
      <c r="O139" s="265">
        <v>0</v>
      </c>
      <c r="P139" s="265">
        <v>7</v>
      </c>
      <c r="Q139" s="265">
        <v>0</v>
      </c>
      <c r="R139" s="265">
        <v>7</v>
      </c>
      <c r="S139" s="265">
        <v>451</v>
      </c>
      <c r="T139" s="265">
        <v>28</v>
      </c>
      <c r="U139" s="265">
        <v>479</v>
      </c>
    </row>
    <row r="140" spans="1:21">
      <c r="A140" s="269" t="str">
        <f t="shared" si="0"/>
        <v>521</v>
      </c>
      <c r="B140" s="265" t="s">
        <v>344</v>
      </c>
      <c r="C140" s="265">
        <v>75</v>
      </c>
      <c r="D140" s="265">
        <v>27</v>
      </c>
      <c r="E140" s="265">
        <v>0</v>
      </c>
      <c r="F140" s="265">
        <v>136</v>
      </c>
      <c r="G140" s="265">
        <v>0</v>
      </c>
      <c r="H140" s="265">
        <v>163</v>
      </c>
      <c r="I140" s="265">
        <v>13</v>
      </c>
      <c r="J140" s="265">
        <v>0</v>
      </c>
      <c r="K140" s="265">
        <v>19</v>
      </c>
      <c r="L140" s="265">
        <v>4</v>
      </c>
      <c r="M140" s="265">
        <v>36</v>
      </c>
      <c r="N140" s="265">
        <v>0</v>
      </c>
      <c r="O140" s="265">
        <v>0</v>
      </c>
      <c r="P140" s="265">
        <v>2</v>
      </c>
      <c r="Q140" s="265">
        <v>0</v>
      </c>
      <c r="R140" s="265">
        <v>2</v>
      </c>
      <c r="S140" s="265">
        <v>197</v>
      </c>
      <c r="T140" s="265">
        <v>4</v>
      </c>
      <c r="U140" s="265">
        <v>201</v>
      </c>
    </row>
    <row r="141" spans="1:21">
      <c r="A141" s="269" t="str">
        <f t="shared" si="0"/>
        <v>523</v>
      </c>
      <c r="B141" s="265" t="s">
        <v>345</v>
      </c>
      <c r="C141" s="265">
        <v>50</v>
      </c>
      <c r="D141" s="265">
        <v>16</v>
      </c>
      <c r="E141" s="265">
        <v>0</v>
      </c>
      <c r="F141" s="265">
        <v>126</v>
      </c>
      <c r="G141" s="265">
        <v>0</v>
      </c>
      <c r="H141" s="265">
        <v>142</v>
      </c>
      <c r="I141" s="265">
        <v>6</v>
      </c>
      <c r="J141" s="265">
        <v>1</v>
      </c>
      <c r="K141" s="265">
        <v>11</v>
      </c>
      <c r="L141" s="265">
        <v>4</v>
      </c>
      <c r="M141" s="265">
        <v>22</v>
      </c>
      <c r="N141" s="265">
        <v>0</v>
      </c>
      <c r="O141" s="265">
        <v>0</v>
      </c>
      <c r="P141" s="265">
        <v>1</v>
      </c>
      <c r="Q141" s="265">
        <v>0</v>
      </c>
      <c r="R141" s="265">
        <v>1</v>
      </c>
      <c r="S141" s="265">
        <v>160</v>
      </c>
      <c r="T141" s="265">
        <v>5</v>
      </c>
      <c r="U141" s="265">
        <v>165</v>
      </c>
    </row>
    <row r="142" spans="1:21">
      <c r="A142" s="269" t="str">
        <f t="shared" si="0"/>
        <v>524</v>
      </c>
      <c r="B142" s="265" t="s">
        <v>346</v>
      </c>
      <c r="C142" s="265">
        <v>68</v>
      </c>
      <c r="D142" s="265">
        <v>4</v>
      </c>
      <c r="E142" s="265">
        <v>0</v>
      </c>
      <c r="F142" s="265">
        <v>118</v>
      </c>
      <c r="G142" s="265">
        <v>0</v>
      </c>
      <c r="H142" s="265">
        <v>122</v>
      </c>
      <c r="I142" s="265">
        <v>11</v>
      </c>
      <c r="J142" s="265">
        <v>6</v>
      </c>
      <c r="K142" s="265">
        <v>42</v>
      </c>
      <c r="L142" s="265">
        <v>11</v>
      </c>
      <c r="M142" s="265">
        <v>70</v>
      </c>
      <c r="N142" s="265">
        <v>0</v>
      </c>
      <c r="O142" s="265">
        <v>0</v>
      </c>
      <c r="P142" s="265">
        <v>6</v>
      </c>
      <c r="Q142" s="265">
        <v>0</v>
      </c>
      <c r="R142" s="265">
        <v>6</v>
      </c>
      <c r="S142" s="265">
        <v>181</v>
      </c>
      <c r="T142" s="265">
        <v>17</v>
      </c>
      <c r="U142" s="265">
        <v>198</v>
      </c>
    </row>
    <row r="143" spans="1:21">
      <c r="A143" s="269" t="str">
        <f t="shared" si="0"/>
        <v>527</v>
      </c>
      <c r="B143" s="265" t="s">
        <v>347</v>
      </c>
      <c r="C143" s="265">
        <v>191</v>
      </c>
      <c r="D143" s="265">
        <v>88</v>
      </c>
      <c r="E143" s="265">
        <v>0</v>
      </c>
      <c r="F143" s="265">
        <v>172</v>
      </c>
      <c r="G143" s="265">
        <v>0</v>
      </c>
      <c r="H143" s="265">
        <v>260</v>
      </c>
      <c r="I143" s="265">
        <v>33</v>
      </c>
      <c r="J143" s="265">
        <v>4</v>
      </c>
      <c r="K143" s="265">
        <v>20</v>
      </c>
      <c r="L143" s="265">
        <v>5</v>
      </c>
      <c r="M143" s="265">
        <v>62</v>
      </c>
      <c r="N143" s="265">
        <v>0</v>
      </c>
      <c r="O143" s="265">
        <v>0</v>
      </c>
      <c r="P143" s="265">
        <v>2</v>
      </c>
      <c r="Q143" s="265">
        <v>0</v>
      </c>
      <c r="R143" s="265">
        <v>2</v>
      </c>
      <c r="S143" s="265">
        <v>315</v>
      </c>
      <c r="T143" s="265">
        <v>9</v>
      </c>
      <c r="U143" s="265">
        <v>324</v>
      </c>
    </row>
    <row r="144" spans="1:21">
      <c r="A144" s="269" t="str">
        <f t="shared" si="0"/>
        <v>REG</v>
      </c>
      <c r="B144" s="445" t="s">
        <v>400</v>
      </c>
      <c r="C144" s="366"/>
      <c r="D144" s="366"/>
      <c r="E144" s="366"/>
      <c r="F144" s="366"/>
      <c r="G144" s="366"/>
      <c r="H144" s="366"/>
      <c r="I144" s="366"/>
      <c r="J144" s="366"/>
      <c r="K144" s="366"/>
      <c r="L144" s="366"/>
      <c r="M144" s="366"/>
      <c r="N144" s="366"/>
      <c r="O144" s="366"/>
      <c r="P144" s="366"/>
      <c r="Q144" s="366"/>
      <c r="R144" s="366"/>
      <c r="S144" s="366"/>
      <c r="T144" s="366"/>
      <c r="U144" s="366"/>
    </row>
    <row r="145" spans="1:21">
      <c r="A145" s="269" t="str">
        <f t="shared" si="0"/>
        <v/>
      </c>
      <c r="B145" s="272"/>
      <c r="C145" s="272"/>
      <c r="D145" s="445" t="s">
        <v>387</v>
      </c>
      <c r="E145" s="366"/>
      <c r="F145" s="366"/>
      <c r="G145" s="366"/>
      <c r="H145" s="272"/>
      <c r="I145" s="445" t="s">
        <v>6</v>
      </c>
      <c r="J145" s="366"/>
      <c r="K145" s="366"/>
      <c r="L145" s="366"/>
      <c r="M145" s="272"/>
      <c r="N145" s="445" t="s">
        <v>388</v>
      </c>
      <c r="O145" s="366"/>
      <c r="P145" s="366"/>
      <c r="Q145" s="366"/>
      <c r="R145" s="366"/>
      <c r="S145" s="445"/>
      <c r="T145" s="366"/>
      <c r="U145" s="366"/>
    </row>
    <row r="146" spans="1:21">
      <c r="A146" s="269" t="str">
        <f t="shared" si="0"/>
        <v/>
      </c>
      <c r="B146" s="272"/>
      <c r="C146" s="272"/>
      <c r="D146" s="445" t="s">
        <v>11</v>
      </c>
      <c r="E146" s="366"/>
      <c r="F146" s="445" t="s">
        <v>12</v>
      </c>
      <c r="G146" s="366"/>
      <c r="H146" s="271" t="s">
        <v>163</v>
      </c>
      <c r="I146" s="445" t="s">
        <v>194</v>
      </c>
      <c r="J146" s="366"/>
      <c r="K146" s="445" t="s">
        <v>17</v>
      </c>
      <c r="L146" s="366"/>
      <c r="M146" s="271" t="s">
        <v>163</v>
      </c>
      <c r="N146" s="445" t="s">
        <v>389</v>
      </c>
      <c r="O146" s="366"/>
      <c r="P146" s="445" t="s">
        <v>390</v>
      </c>
      <c r="Q146" s="366"/>
      <c r="R146" s="271" t="s">
        <v>163</v>
      </c>
      <c r="S146" s="445" t="s">
        <v>163</v>
      </c>
      <c r="T146" s="366"/>
      <c r="U146" s="366"/>
    </row>
    <row r="147" spans="1:21">
      <c r="A147" s="269" t="str">
        <f t="shared" si="0"/>
        <v>Ero</v>
      </c>
      <c r="B147" s="271" t="s">
        <v>391</v>
      </c>
      <c r="C147" s="271" t="s">
        <v>8</v>
      </c>
      <c r="D147" s="271" t="s">
        <v>392</v>
      </c>
      <c r="E147" s="271" t="s">
        <v>393</v>
      </c>
      <c r="F147" s="271" t="s">
        <v>392</v>
      </c>
      <c r="G147" s="271" t="s">
        <v>393</v>
      </c>
      <c r="H147" s="271" t="s">
        <v>387</v>
      </c>
      <c r="I147" s="271" t="s">
        <v>392</v>
      </c>
      <c r="J147" s="271" t="s">
        <v>393</v>
      </c>
      <c r="K147" s="271" t="s">
        <v>392</v>
      </c>
      <c r="L147" s="271" t="s">
        <v>393</v>
      </c>
      <c r="M147" s="271" t="s">
        <v>394</v>
      </c>
      <c r="N147" s="271" t="s">
        <v>392</v>
      </c>
      <c r="O147" s="271" t="s">
        <v>393</v>
      </c>
      <c r="P147" s="271" t="s">
        <v>392</v>
      </c>
      <c r="Q147" s="271" t="s">
        <v>393</v>
      </c>
      <c r="R147" s="271" t="s">
        <v>395</v>
      </c>
      <c r="S147" s="271" t="s">
        <v>392</v>
      </c>
      <c r="T147" s="271" t="s">
        <v>393</v>
      </c>
      <c r="U147" s="271" t="s">
        <v>193</v>
      </c>
    </row>
    <row r="148" spans="1:21">
      <c r="A148" s="269" t="str">
        <f t="shared" si="0"/>
        <v>639</v>
      </c>
      <c r="B148" s="265" t="s">
        <v>378</v>
      </c>
      <c r="C148" s="273">
        <v>2702</v>
      </c>
      <c r="D148" s="265">
        <v>1</v>
      </c>
      <c r="E148" s="265">
        <v>0</v>
      </c>
      <c r="F148" s="273">
        <v>3434</v>
      </c>
      <c r="G148" s="265">
        <v>1</v>
      </c>
      <c r="H148" s="273">
        <v>3437</v>
      </c>
      <c r="I148" s="265">
        <v>3</v>
      </c>
      <c r="J148" s="265">
        <v>0</v>
      </c>
      <c r="K148" s="265">
        <v>571</v>
      </c>
      <c r="L148" s="265">
        <v>0</v>
      </c>
      <c r="M148" s="265">
        <v>574</v>
      </c>
      <c r="N148" s="265">
        <v>0</v>
      </c>
      <c r="O148" s="265">
        <v>0</v>
      </c>
      <c r="P148" s="265">
        <v>18</v>
      </c>
      <c r="Q148" s="265">
        <v>0</v>
      </c>
      <c r="R148" s="265">
        <v>18</v>
      </c>
      <c r="S148" s="273">
        <v>4027</v>
      </c>
      <c r="T148" s="265">
        <v>1</v>
      </c>
      <c r="U148" s="273">
        <v>4028</v>
      </c>
    </row>
    <row r="149" spans="1:21">
      <c r="A149" s="269" t="str">
        <f t="shared" si="0"/>
        <v>639</v>
      </c>
      <c r="B149" s="265" t="s">
        <v>379</v>
      </c>
      <c r="C149" s="273">
        <v>402</v>
      </c>
      <c r="D149" s="265">
        <v>0</v>
      </c>
      <c r="E149" s="265">
        <v>158</v>
      </c>
      <c r="F149" s="273">
        <v>1</v>
      </c>
      <c r="G149" s="265">
        <v>294</v>
      </c>
      <c r="H149" s="273">
        <v>453</v>
      </c>
      <c r="I149" s="265">
        <v>1</v>
      </c>
      <c r="J149" s="265">
        <v>118</v>
      </c>
      <c r="K149" s="265">
        <v>1</v>
      </c>
      <c r="L149" s="265">
        <v>143</v>
      </c>
      <c r="M149" s="265">
        <v>263</v>
      </c>
      <c r="N149" s="265">
        <v>0</v>
      </c>
      <c r="O149" s="265">
        <v>0</v>
      </c>
      <c r="P149" s="265">
        <v>0</v>
      </c>
      <c r="Q149" s="265">
        <v>7</v>
      </c>
      <c r="R149" s="265">
        <v>7</v>
      </c>
      <c r="S149" s="273">
        <v>3</v>
      </c>
      <c r="T149" s="265">
        <v>720</v>
      </c>
      <c r="U149" s="273">
        <v>723</v>
      </c>
    </row>
    <row r="150" spans="1:21">
      <c r="A150" s="269" t="str">
        <f t="shared" si="0"/>
        <v>639</v>
      </c>
      <c r="B150" s="265" t="s">
        <v>377</v>
      </c>
      <c r="C150" s="273">
        <v>1496</v>
      </c>
      <c r="D150" s="265">
        <v>661</v>
      </c>
      <c r="E150" s="265">
        <v>0</v>
      </c>
      <c r="F150" s="273">
        <v>7</v>
      </c>
      <c r="G150" s="265">
        <v>0</v>
      </c>
      <c r="H150" s="273">
        <v>671</v>
      </c>
      <c r="I150" s="265">
        <v>446</v>
      </c>
      <c r="J150" s="265">
        <v>1</v>
      </c>
      <c r="K150" s="265">
        <v>0</v>
      </c>
      <c r="L150" s="265">
        <v>0</v>
      </c>
      <c r="M150" s="265">
        <v>447</v>
      </c>
      <c r="N150" s="265">
        <v>0</v>
      </c>
      <c r="O150" s="265">
        <v>0</v>
      </c>
      <c r="P150" s="265">
        <v>16</v>
      </c>
      <c r="Q150" s="265">
        <v>0</v>
      </c>
      <c r="R150" s="265">
        <v>16</v>
      </c>
      <c r="S150" s="273">
        <v>1130</v>
      </c>
      <c r="T150" s="265">
        <v>1</v>
      </c>
      <c r="U150" s="273">
        <v>1131</v>
      </c>
    </row>
    <row r="151" spans="1:21">
      <c r="A151" s="269" t="str">
        <f t="shared" si="0"/>
        <v>623</v>
      </c>
      <c r="B151" s="265" t="s">
        <v>373</v>
      </c>
      <c r="C151" s="273">
        <v>40</v>
      </c>
      <c r="D151" s="265">
        <v>18</v>
      </c>
      <c r="E151" s="265">
        <v>0</v>
      </c>
      <c r="F151" s="265">
        <v>33</v>
      </c>
      <c r="G151" s="265">
        <v>0</v>
      </c>
      <c r="H151" s="273">
        <v>51</v>
      </c>
      <c r="I151" s="265">
        <v>11</v>
      </c>
      <c r="J151" s="265">
        <v>5</v>
      </c>
      <c r="K151" s="265">
        <v>60</v>
      </c>
      <c r="L151" s="265">
        <v>10</v>
      </c>
      <c r="M151" s="265">
        <v>86</v>
      </c>
      <c r="N151" s="265">
        <v>0</v>
      </c>
      <c r="O151" s="265">
        <v>0</v>
      </c>
      <c r="P151" s="265">
        <v>0</v>
      </c>
      <c r="Q151" s="265">
        <v>2</v>
      </c>
      <c r="R151" s="265">
        <v>2</v>
      </c>
      <c r="S151" s="273">
        <v>122</v>
      </c>
      <c r="T151" s="265">
        <v>17</v>
      </c>
      <c r="U151" s="273">
        <v>139</v>
      </c>
    </row>
    <row r="152" spans="1:21">
      <c r="A152" s="269" t="str">
        <f t="shared" si="0"/>
        <v>637</v>
      </c>
      <c r="B152" s="265" t="s">
        <v>360</v>
      </c>
      <c r="C152" s="273">
        <v>1524</v>
      </c>
      <c r="D152" s="265">
        <v>117</v>
      </c>
      <c r="E152" s="265">
        <v>0</v>
      </c>
      <c r="F152" s="273">
        <v>1380</v>
      </c>
      <c r="G152" s="265">
        <v>0</v>
      </c>
      <c r="H152" s="273">
        <v>1497</v>
      </c>
      <c r="I152" s="265">
        <v>41</v>
      </c>
      <c r="J152" s="265">
        <v>11</v>
      </c>
      <c r="K152" s="265">
        <v>40</v>
      </c>
      <c r="L152" s="265">
        <v>11</v>
      </c>
      <c r="M152" s="265">
        <v>103</v>
      </c>
      <c r="N152" s="265">
        <v>0</v>
      </c>
      <c r="O152" s="265">
        <v>0</v>
      </c>
      <c r="P152" s="265">
        <v>0</v>
      </c>
      <c r="Q152" s="265">
        <v>0</v>
      </c>
      <c r="R152" s="265">
        <v>0</v>
      </c>
      <c r="S152" s="273">
        <v>1578</v>
      </c>
      <c r="T152" s="265">
        <v>22</v>
      </c>
      <c r="U152" s="273">
        <v>1600</v>
      </c>
    </row>
    <row r="153" spans="1:21">
      <c r="A153" s="269" t="str">
        <f t="shared" si="0"/>
        <v>603</v>
      </c>
      <c r="B153" s="265" t="s">
        <v>358</v>
      </c>
      <c r="C153" s="273">
        <v>67</v>
      </c>
      <c r="D153" s="265">
        <v>26</v>
      </c>
      <c r="E153" s="265">
        <v>0</v>
      </c>
      <c r="F153" s="273">
        <v>74</v>
      </c>
      <c r="G153" s="265">
        <v>0</v>
      </c>
      <c r="H153" s="273">
        <v>100</v>
      </c>
      <c r="I153" s="265">
        <v>1</v>
      </c>
      <c r="J153" s="265">
        <v>4</v>
      </c>
      <c r="K153" s="265">
        <v>28</v>
      </c>
      <c r="L153" s="265">
        <v>3</v>
      </c>
      <c r="M153" s="265">
        <v>36</v>
      </c>
      <c r="N153" s="265">
        <v>0</v>
      </c>
      <c r="O153" s="265">
        <v>0</v>
      </c>
      <c r="P153" s="265">
        <v>0</v>
      </c>
      <c r="Q153" s="265">
        <v>0</v>
      </c>
      <c r="R153" s="265">
        <v>0</v>
      </c>
      <c r="S153" s="273">
        <v>129</v>
      </c>
      <c r="T153" s="265">
        <v>7</v>
      </c>
      <c r="U153" s="273">
        <v>136</v>
      </c>
    </row>
    <row r="154" spans="1:21">
      <c r="A154" s="269" t="str">
        <f t="shared" si="0"/>
        <v>602</v>
      </c>
      <c r="B154" s="265" t="s">
        <v>359</v>
      </c>
      <c r="C154" s="273">
        <v>128</v>
      </c>
      <c r="D154" s="265">
        <v>82</v>
      </c>
      <c r="E154" s="265">
        <v>0</v>
      </c>
      <c r="F154" s="273">
        <v>197</v>
      </c>
      <c r="G154" s="265">
        <v>0</v>
      </c>
      <c r="H154" s="273">
        <v>279</v>
      </c>
      <c r="I154" s="265">
        <v>12</v>
      </c>
      <c r="J154" s="265">
        <v>3</v>
      </c>
      <c r="K154" s="265">
        <v>134</v>
      </c>
      <c r="L154" s="265">
        <v>19</v>
      </c>
      <c r="M154" s="265">
        <v>168</v>
      </c>
      <c r="N154" s="265">
        <v>0</v>
      </c>
      <c r="O154" s="265">
        <v>0</v>
      </c>
      <c r="P154" s="265">
        <v>4</v>
      </c>
      <c r="Q154" s="265">
        <v>1</v>
      </c>
      <c r="R154" s="265">
        <v>5</v>
      </c>
      <c r="S154" s="273">
        <v>429</v>
      </c>
      <c r="T154" s="265">
        <v>23</v>
      </c>
      <c r="U154" s="273">
        <v>452</v>
      </c>
    </row>
    <row r="155" spans="1:21">
      <c r="A155" s="269" t="str">
        <f t="shared" si="0"/>
        <v>613</v>
      </c>
      <c r="B155" s="265" t="s">
        <v>368</v>
      </c>
      <c r="C155" s="265">
        <v>350</v>
      </c>
      <c r="D155" s="265">
        <v>101</v>
      </c>
      <c r="E155" s="265">
        <v>0</v>
      </c>
      <c r="F155" s="265">
        <v>346</v>
      </c>
      <c r="G155" s="265">
        <v>0</v>
      </c>
      <c r="H155" s="265">
        <v>456</v>
      </c>
      <c r="I155" s="265">
        <v>40</v>
      </c>
      <c r="J155" s="265">
        <v>0</v>
      </c>
      <c r="K155" s="265">
        <v>125</v>
      </c>
      <c r="L155" s="265">
        <v>0</v>
      </c>
      <c r="M155" s="265">
        <v>165</v>
      </c>
      <c r="N155" s="265">
        <v>0</v>
      </c>
      <c r="O155" s="265">
        <v>0</v>
      </c>
      <c r="P155" s="265">
        <v>87</v>
      </c>
      <c r="Q155" s="265">
        <v>0</v>
      </c>
      <c r="R155" s="265">
        <v>87</v>
      </c>
      <c r="S155" s="265">
        <v>699</v>
      </c>
      <c r="T155" s="265">
        <v>0</v>
      </c>
      <c r="U155" s="265">
        <v>699</v>
      </c>
    </row>
    <row r="156" spans="1:21">
      <c r="A156" s="269" t="str">
        <f t="shared" si="0"/>
        <v>612</v>
      </c>
      <c r="B156" s="265" t="s">
        <v>367</v>
      </c>
      <c r="C156" s="265">
        <v>916</v>
      </c>
      <c r="D156" s="265">
        <v>61</v>
      </c>
      <c r="E156" s="265">
        <v>0</v>
      </c>
      <c r="F156" s="265">
        <v>854</v>
      </c>
      <c r="G156" s="265">
        <v>0</v>
      </c>
      <c r="H156" s="265">
        <v>916</v>
      </c>
      <c r="I156" s="265">
        <v>5</v>
      </c>
      <c r="J156" s="265">
        <v>3</v>
      </c>
      <c r="K156" s="265">
        <v>32</v>
      </c>
      <c r="L156" s="265">
        <v>13</v>
      </c>
      <c r="M156" s="265">
        <v>53</v>
      </c>
      <c r="N156" s="265">
        <v>0</v>
      </c>
      <c r="O156" s="265">
        <v>0</v>
      </c>
      <c r="P156" s="265">
        <v>21</v>
      </c>
      <c r="Q156" s="265">
        <v>5</v>
      </c>
      <c r="R156" s="265">
        <v>26</v>
      </c>
      <c r="S156" s="265">
        <v>973</v>
      </c>
      <c r="T156" s="265">
        <v>21</v>
      </c>
      <c r="U156" s="273">
        <v>994</v>
      </c>
    </row>
    <row r="157" spans="1:21">
      <c r="A157" s="269" t="str">
        <f t="shared" si="0"/>
        <v>626</v>
      </c>
      <c r="B157" s="265" t="s">
        <v>374</v>
      </c>
      <c r="C157" s="265">
        <v>88</v>
      </c>
      <c r="D157" s="265">
        <v>19</v>
      </c>
      <c r="E157" s="265">
        <v>0</v>
      </c>
      <c r="F157" s="265">
        <v>109</v>
      </c>
      <c r="G157" s="265">
        <v>0</v>
      </c>
      <c r="H157" s="265">
        <v>128</v>
      </c>
      <c r="I157" s="265">
        <v>9</v>
      </c>
      <c r="J157" s="265">
        <v>1</v>
      </c>
      <c r="K157" s="265">
        <v>43</v>
      </c>
      <c r="L157" s="265">
        <v>7</v>
      </c>
      <c r="M157" s="265">
        <v>60</v>
      </c>
      <c r="N157" s="265">
        <v>0</v>
      </c>
      <c r="O157" s="265">
        <v>0</v>
      </c>
      <c r="P157" s="265">
        <v>0</v>
      </c>
      <c r="Q157" s="265">
        <v>0</v>
      </c>
      <c r="R157" s="265">
        <v>0</v>
      </c>
      <c r="S157" s="265">
        <v>180</v>
      </c>
      <c r="T157" s="265">
        <v>8</v>
      </c>
      <c r="U157" s="273">
        <v>188</v>
      </c>
    </row>
    <row r="158" spans="1:21">
      <c r="A158" s="269" t="str">
        <f t="shared" si="0"/>
        <v>628</v>
      </c>
      <c r="B158" s="265" t="s">
        <v>375</v>
      </c>
      <c r="C158" s="265">
        <v>208</v>
      </c>
      <c r="D158" s="265">
        <v>97</v>
      </c>
      <c r="E158" s="265">
        <v>0</v>
      </c>
      <c r="F158" s="265">
        <v>241</v>
      </c>
      <c r="G158" s="265">
        <v>1</v>
      </c>
      <c r="H158" s="265">
        <v>344</v>
      </c>
      <c r="I158" s="265">
        <v>8</v>
      </c>
      <c r="J158" s="265">
        <v>6</v>
      </c>
      <c r="K158" s="265">
        <v>42</v>
      </c>
      <c r="L158" s="265">
        <v>10</v>
      </c>
      <c r="M158" s="265">
        <v>66</v>
      </c>
      <c r="N158" s="265">
        <v>0</v>
      </c>
      <c r="O158" s="265">
        <v>0</v>
      </c>
      <c r="P158" s="265">
        <v>0</v>
      </c>
      <c r="Q158" s="265">
        <v>0</v>
      </c>
      <c r="R158" s="265">
        <v>0</v>
      </c>
      <c r="S158" s="265">
        <v>388</v>
      </c>
      <c r="T158" s="265">
        <v>17</v>
      </c>
      <c r="U158" s="265">
        <v>405</v>
      </c>
    </row>
    <row r="159" spans="1:21">
      <c r="A159" s="269" t="str">
        <f t="shared" si="0"/>
        <v>629</v>
      </c>
      <c r="B159" s="265" t="s">
        <v>376</v>
      </c>
      <c r="C159" s="265">
        <v>99</v>
      </c>
      <c r="D159" s="265">
        <v>8</v>
      </c>
      <c r="E159" s="265">
        <v>0</v>
      </c>
      <c r="F159" s="265">
        <v>91</v>
      </c>
      <c r="G159" s="265">
        <v>0</v>
      </c>
      <c r="H159" s="265">
        <v>99</v>
      </c>
      <c r="I159" s="265">
        <v>5</v>
      </c>
      <c r="J159" s="265">
        <v>4</v>
      </c>
      <c r="K159" s="265">
        <v>68</v>
      </c>
      <c r="L159" s="265">
        <v>9</v>
      </c>
      <c r="M159" s="265">
        <v>86</v>
      </c>
      <c r="N159" s="265">
        <v>0</v>
      </c>
      <c r="O159" s="265">
        <v>0</v>
      </c>
      <c r="P159" s="265">
        <v>0</v>
      </c>
      <c r="Q159" s="265">
        <v>0</v>
      </c>
      <c r="R159" s="265">
        <v>0</v>
      </c>
      <c r="S159" s="265">
        <v>172</v>
      </c>
      <c r="T159" s="265">
        <v>13</v>
      </c>
      <c r="U159" s="265">
        <v>185</v>
      </c>
    </row>
    <row r="160" spans="1:21">
      <c r="A160" s="269" t="str">
        <f t="shared" si="0"/>
        <v>601</v>
      </c>
      <c r="B160" s="265" t="s">
        <v>365</v>
      </c>
      <c r="C160" s="265">
        <v>670</v>
      </c>
      <c r="D160" s="265">
        <v>316</v>
      </c>
      <c r="E160" s="265">
        <v>0</v>
      </c>
      <c r="F160" s="273">
        <v>1159</v>
      </c>
      <c r="G160" s="265">
        <v>1</v>
      </c>
      <c r="H160" s="273">
        <v>1478</v>
      </c>
      <c r="I160" s="265">
        <v>108</v>
      </c>
      <c r="J160" s="265">
        <v>0</v>
      </c>
      <c r="K160" s="265">
        <v>628</v>
      </c>
      <c r="L160" s="265">
        <v>0</v>
      </c>
      <c r="M160" s="265">
        <v>736</v>
      </c>
      <c r="N160" s="265">
        <v>0</v>
      </c>
      <c r="O160" s="265">
        <v>0</v>
      </c>
      <c r="P160" s="265">
        <v>5</v>
      </c>
      <c r="Q160" s="265">
        <v>0</v>
      </c>
      <c r="R160" s="265">
        <v>5</v>
      </c>
      <c r="S160" s="273">
        <v>2216</v>
      </c>
      <c r="T160" s="265">
        <v>1</v>
      </c>
      <c r="U160" s="273">
        <v>2217</v>
      </c>
    </row>
    <row r="161" spans="1:21">
      <c r="A161" s="269" t="str">
        <f t="shared" si="0"/>
        <v>607</v>
      </c>
      <c r="B161" s="265" t="s">
        <v>361</v>
      </c>
      <c r="C161" s="265">
        <v>58</v>
      </c>
      <c r="D161" s="265">
        <v>11</v>
      </c>
      <c r="E161" s="265">
        <v>0</v>
      </c>
      <c r="F161" s="273">
        <v>77</v>
      </c>
      <c r="G161" s="265">
        <v>0</v>
      </c>
      <c r="H161" s="273">
        <v>88</v>
      </c>
      <c r="I161" s="265">
        <v>1</v>
      </c>
      <c r="J161" s="265">
        <v>0</v>
      </c>
      <c r="K161" s="265">
        <v>7</v>
      </c>
      <c r="L161" s="265">
        <v>0</v>
      </c>
      <c r="M161" s="265">
        <v>8</v>
      </c>
      <c r="N161" s="265">
        <v>0</v>
      </c>
      <c r="O161" s="265">
        <v>0</v>
      </c>
      <c r="P161" s="265">
        <v>0</v>
      </c>
      <c r="Q161" s="265">
        <v>0</v>
      </c>
      <c r="R161" s="265">
        <v>0</v>
      </c>
      <c r="S161" s="273">
        <v>96</v>
      </c>
      <c r="T161" s="265">
        <v>0</v>
      </c>
      <c r="U161" s="273">
        <v>96</v>
      </c>
    </row>
    <row r="162" spans="1:21">
      <c r="A162" s="269" t="str">
        <f t="shared" si="0"/>
        <v>608</v>
      </c>
      <c r="B162" s="265" t="s">
        <v>362</v>
      </c>
      <c r="C162" s="265">
        <v>56</v>
      </c>
      <c r="D162" s="265">
        <v>27</v>
      </c>
      <c r="E162" s="265">
        <v>0</v>
      </c>
      <c r="F162" s="273">
        <v>76</v>
      </c>
      <c r="G162" s="265">
        <v>0</v>
      </c>
      <c r="H162" s="273">
        <v>103</v>
      </c>
      <c r="I162" s="265">
        <v>0</v>
      </c>
      <c r="J162" s="265">
        <v>0</v>
      </c>
      <c r="K162" s="265">
        <v>42</v>
      </c>
      <c r="L162" s="265">
        <v>6</v>
      </c>
      <c r="M162" s="265">
        <v>48</v>
      </c>
      <c r="N162" s="265">
        <v>0</v>
      </c>
      <c r="O162" s="265">
        <v>0</v>
      </c>
      <c r="P162" s="265">
        <v>0</v>
      </c>
      <c r="Q162" s="265">
        <v>0</v>
      </c>
      <c r="R162" s="265">
        <v>0</v>
      </c>
      <c r="S162" s="273">
        <v>145</v>
      </c>
      <c r="T162" s="265">
        <v>6</v>
      </c>
      <c r="U162" s="273">
        <v>151</v>
      </c>
    </row>
    <row r="163" spans="1:21">
      <c r="A163" s="269" t="str">
        <f t="shared" si="0"/>
        <v>616</v>
      </c>
      <c r="B163" s="265" t="s">
        <v>371</v>
      </c>
      <c r="C163" s="265">
        <v>676</v>
      </c>
      <c r="D163" s="265">
        <v>309</v>
      </c>
      <c r="E163" s="265">
        <v>0</v>
      </c>
      <c r="F163" s="273">
        <v>889</v>
      </c>
      <c r="G163" s="265">
        <v>0</v>
      </c>
      <c r="H163" s="273">
        <v>1199</v>
      </c>
      <c r="I163" s="265">
        <v>219</v>
      </c>
      <c r="J163" s="265">
        <v>0</v>
      </c>
      <c r="K163" s="265">
        <v>622</v>
      </c>
      <c r="L163" s="265">
        <v>0</v>
      </c>
      <c r="M163" s="265">
        <v>841</v>
      </c>
      <c r="N163" s="265">
        <v>0</v>
      </c>
      <c r="O163" s="265">
        <v>0</v>
      </c>
      <c r="P163" s="265">
        <v>158</v>
      </c>
      <c r="Q163" s="265">
        <v>0</v>
      </c>
      <c r="R163" s="265">
        <v>158</v>
      </c>
      <c r="S163" s="273">
        <v>2197</v>
      </c>
      <c r="T163" s="265">
        <v>0</v>
      </c>
      <c r="U163" s="273">
        <v>2197</v>
      </c>
    </row>
    <row r="164" spans="1:21">
      <c r="A164" s="269" t="str">
        <f t="shared" si="0"/>
        <v>633</v>
      </c>
      <c r="B164" s="265" t="s">
        <v>357</v>
      </c>
      <c r="C164" s="265">
        <v>120</v>
      </c>
      <c r="D164" s="265">
        <v>80</v>
      </c>
      <c r="E164" s="265">
        <v>0</v>
      </c>
      <c r="F164" s="273">
        <v>172</v>
      </c>
      <c r="G164" s="265">
        <v>1</v>
      </c>
      <c r="H164" s="273">
        <v>253</v>
      </c>
      <c r="I164" s="265">
        <v>30</v>
      </c>
      <c r="J164" s="265">
        <v>4</v>
      </c>
      <c r="K164" s="265">
        <v>35</v>
      </c>
      <c r="L164" s="265">
        <v>7</v>
      </c>
      <c r="M164" s="265">
        <v>76</v>
      </c>
      <c r="N164" s="265">
        <v>0</v>
      </c>
      <c r="O164" s="265">
        <v>0</v>
      </c>
      <c r="P164" s="265">
        <v>5</v>
      </c>
      <c r="Q164" s="265">
        <v>0</v>
      </c>
      <c r="R164" s="265">
        <v>5</v>
      </c>
      <c r="S164" s="273">
        <v>322</v>
      </c>
      <c r="T164" s="265">
        <v>12</v>
      </c>
      <c r="U164" s="273">
        <v>334</v>
      </c>
    </row>
    <row r="165" spans="1:21">
      <c r="A165" s="269" t="str">
        <f t="shared" si="0"/>
        <v>609</v>
      </c>
      <c r="B165" s="265" t="s">
        <v>363</v>
      </c>
      <c r="C165" s="265">
        <v>54</v>
      </c>
      <c r="D165" s="265">
        <v>22</v>
      </c>
      <c r="E165" s="265">
        <v>0</v>
      </c>
      <c r="F165" s="265">
        <v>84</v>
      </c>
      <c r="G165" s="265">
        <v>0</v>
      </c>
      <c r="H165" s="273">
        <v>106</v>
      </c>
      <c r="I165" s="265">
        <v>4</v>
      </c>
      <c r="J165" s="265">
        <v>3</v>
      </c>
      <c r="K165" s="265">
        <v>100</v>
      </c>
      <c r="L165" s="265">
        <v>16</v>
      </c>
      <c r="M165" s="265">
        <v>123</v>
      </c>
      <c r="N165" s="265">
        <v>0</v>
      </c>
      <c r="O165" s="265">
        <v>0</v>
      </c>
      <c r="P165" s="265">
        <v>1</v>
      </c>
      <c r="Q165" s="265">
        <v>0</v>
      </c>
      <c r="R165" s="265">
        <v>1</v>
      </c>
      <c r="S165" s="273">
        <v>211</v>
      </c>
      <c r="T165" s="265">
        <v>19</v>
      </c>
      <c r="U165" s="273">
        <v>230</v>
      </c>
    </row>
    <row r="166" spans="1:21">
      <c r="A166" s="269" t="str">
        <f t="shared" si="0"/>
        <v>610</v>
      </c>
      <c r="B166" s="265" t="s">
        <v>364</v>
      </c>
      <c r="C166" s="265">
        <v>166</v>
      </c>
      <c r="D166" s="265">
        <v>69</v>
      </c>
      <c r="E166" s="265">
        <v>0</v>
      </c>
      <c r="F166" s="265">
        <v>161</v>
      </c>
      <c r="G166" s="265">
        <v>0</v>
      </c>
      <c r="H166" s="265">
        <v>230</v>
      </c>
      <c r="I166" s="265">
        <v>3</v>
      </c>
      <c r="J166" s="265">
        <v>1</v>
      </c>
      <c r="K166" s="265">
        <v>49</v>
      </c>
      <c r="L166" s="265">
        <v>2</v>
      </c>
      <c r="M166" s="265">
        <v>55</v>
      </c>
      <c r="N166" s="265">
        <v>0</v>
      </c>
      <c r="O166" s="265">
        <v>0</v>
      </c>
      <c r="P166" s="265">
        <v>5</v>
      </c>
      <c r="Q166" s="265">
        <v>0</v>
      </c>
      <c r="R166" s="265">
        <v>5</v>
      </c>
      <c r="S166" s="265">
        <v>287</v>
      </c>
      <c r="T166" s="265">
        <v>3</v>
      </c>
      <c r="U166" s="265">
        <v>290</v>
      </c>
    </row>
    <row r="167" spans="1:21">
      <c r="A167" s="269" t="str">
        <f t="shared" si="0"/>
        <v>617</v>
      </c>
      <c r="B167" s="265" t="s">
        <v>370</v>
      </c>
      <c r="C167" s="265">
        <v>159</v>
      </c>
      <c r="D167" s="265">
        <v>64</v>
      </c>
      <c r="E167" s="265">
        <v>0</v>
      </c>
      <c r="F167" s="265">
        <v>164</v>
      </c>
      <c r="G167" s="265">
        <v>0</v>
      </c>
      <c r="H167" s="265">
        <v>228</v>
      </c>
      <c r="I167" s="265">
        <v>9</v>
      </c>
      <c r="J167" s="265">
        <v>14</v>
      </c>
      <c r="K167" s="265">
        <v>69</v>
      </c>
      <c r="L167" s="265">
        <v>13</v>
      </c>
      <c r="M167" s="265">
        <v>105</v>
      </c>
      <c r="N167" s="265">
        <v>0</v>
      </c>
      <c r="O167" s="265">
        <v>0</v>
      </c>
      <c r="P167" s="265">
        <v>1</v>
      </c>
      <c r="Q167" s="265">
        <v>0</v>
      </c>
      <c r="R167" s="265">
        <v>1</v>
      </c>
      <c r="S167" s="265">
        <v>307</v>
      </c>
      <c r="T167" s="265">
        <v>27</v>
      </c>
      <c r="U167" s="265">
        <v>334</v>
      </c>
    </row>
    <row r="168" spans="1:21">
      <c r="A168" s="269" t="str">
        <f t="shared" si="0"/>
        <v>615</v>
      </c>
      <c r="B168" s="265" t="s">
        <v>369</v>
      </c>
      <c r="C168" s="265">
        <v>156</v>
      </c>
      <c r="D168" s="265">
        <v>0</v>
      </c>
      <c r="E168" s="265">
        <v>55</v>
      </c>
      <c r="F168" s="265">
        <v>0</v>
      </c>
      <c r="G168" s="265">
        <v>169</v>
      </c>
      <c r="H168" s="265">
        <v>224</v>
      </c>
      <c r="I168" s="265">
        <v>0</v>
      </c>
      <c r="J168" s="265">
        <v>19</v>
      </c>
      <c r="K168" s="265">
        <v>1</v>
      </c>
      <c r="L168" s="265">
        <v>43</v>
      </c>
      <c r="M168" s="265">
        <v>63</v>
      </c>
      <c r="N168" s="265">
        <v>0</v>
      </c>
      <c r="O168" s="265">
        <v>0</v>
      </c>
      <c r="P168" s="265">
        <v>0</v>
      </c>
      <c r="Q168" s="265">
        <v>26</v>
      </c>
      <c r="R168" s="265">
        <v>26</v>
      </c>
      <c r="S168" s="265">
        <v>1</v>
      </c>
      <c r="T168" s="265">
        <v>312</v>
      </c>
      <c r="U168" s="265">
        <v>313</v>
      </c>
    </row>
    <row r="169" spans="1:21">
      <c r="A169" s="269" t="str">
        <f t="shared" si="0"/>
        <v>611</v>
      </c>
      <c r="B169" s="265" t="s">
        <v>366</v>
      </c>
      <c r="C169" s="265">
        <v>122</v>
      </c>
      <c r="D169" s="265">
        <v>1</v>
      </c>
      <c r="E169" s="265">
        <v>63</v>
      </c>
      <c r="F169" s="265">
        <v>0</v>
      </c>
      <c r="G169" s="265">
        <v>101</v>
      </c>
      <c r="H169" s="265">
        <v>170</v>
      </c>
      <c r="I169" s="265">
        <v>1</v>
      </c>
      <c r="J169" s="265">
        <v>70</v>
      </c>
      <c r="K169" s="265">
        <v>0</v>
      </c>
      <c r="L169" s="265">
        <v>123</v>
      </c>
      <c r="M169" s="265">
        <v>194</v>
      </c>
      <c r="N169" s="265">
        <v>0</v>
      </c>
      <c r="O169" s="265">
        <v>0</v>
      </c>
      <c r="P169" s="265">
        <v>0</v>
      </c>
      <c r="Q169" s="265">
        <v>17</v>
      </c>
      <c r="R169" s="265">
        <v>17</v>
      </c>
      <c r="S169" s="265">
        <v>2</v>
      </c>
      <c r="T169" s="265">
        <v>374</v>
      </c>
      <c r="U169" s="265">
        <v>376</v>
      </c>
    </row>
    <row r="170" spans="1:21">
      <c r="A170" s="269" t="str">
        <f t="shared" si="0"/>
        <v>620</v>
      </c>
      <c r="B170" s="265" t="s">
        <v>372</v>
      </c>
      <c r="C170" s="265">
        <v>305</v>
      </c>
      <c r="D170" s="265">
        <v>0</v>
      </c>
      <c r="E170" s="265">
        <v>70</v>
      </c>
      <c r="F170" s="265">
        <v>0</v>
      </c>
      <c r="G170" s="265">
        <v>264</v>
      </c>
      <c r="H170" s="265">
        <v>334</v>
      </c>
      <c r="I170" s="265">
        <v>1</v>
      </c>
      <c r="J170" s="265">
        <v>69</v>
      </c>
      <c r="K170" s="265">
        <v>0</v>
      </c>
      <c r="L170" s="265">
        <v>145</v>
      </c>
      <c r="M170" s="265">
        <v>215</v>
      </c>
      <c r="N170" s="265">
        <v>0</v>
      </c>
      <c r="O170" s="265">
        <v>0</v>
      </c>
      <c r="P170" s="265">
        <v>0</v>
      </c>
      <c r="Q170" s="265">
        <v>2</v>
      </c>
      <c r="R170" s="265">
        <v>2</v>
      </c>
      <c r="S170" s="265">
        <v>1</v>
      </c>
      <c r="T170" s="265">
        <v>550</v>
      </c>
      <c r="U170" s="265">
        <v>551</v>
      </c>
    </row>
    <row r="171" spans="1:21">
      <c r="A171" s="269" t="str">
        <f t="shared" si="0"/>
        <v/>
      </c>
      <c r="B171" s="263"/>
      <c r="C171" s="263"/>
      <c r="D171" s="263"/>
      <c r="E171" s="263"/>
      <c r="F171" s="263"/>
      <c r="G171" s="263"/>
      <c r="H171" s="263"/>
      <c r="I171" s="263"/>
      <c r="J171" s="263"/>
      <c r="K171" s="263"/>
      <c r="L171" s="263"/>
      <c r="M171" s="263"/>
      <c r="N171" s="263"/>
      <c r="O171" s="263"/>
      <c r="P171" s="263"/>
      <c r="Q171" s="263"/>
      <c r="R171" s="263"/>
      <c r="S171" s="263"/>
      <c r="T171" s="263"/>
      <c r="U171" s="263"/>
    </row>
    <row r="172" spans="1:21">
      <c r="A172" s="269" t="str">
        <f t="shared" si="0"/>
        <v/>
      </c>
      <c r="B172" s="265"/>
      <c r="C172" s="265"/>
      <c r="D172" s="265"/>
      <c r="E172" s="265"/>
      <c r="F172" s="265"/>
      <c r="G172" s="265"/>
      <c r="H172" s="265"/>
      <c r="I172" s="265"/>
      <c r="J172" s="265"/>
      <c r="K172" s="265"/>
      <c r="L172" s="265"/>
      <c r="M172" s="265"/>
      <c r="N172" s="265"/>
      <c r="O172" s="265"/>
      <c r="P172" s="265"/>
      <c r="Q172" s="265"/>
      <c r="R172" s="265"/>
      <c r="S172" s="265"/>
      <c r="T172" s="265"/>
      <c r="U172" s="265"/>
    </row>
    <row r="173" spans="1:21">
      <c r="A173" s="269" t="str">
        <f t="shared" si="0"/>
        <v/>
      </c>
      <c r="B173" s="265"/>
      <c r="C173" s="265"/>
      <c r="D173" s="265"/>
      <c r="E173" s="265"/>
      <c r="F173" s="265"/>
      <c r="G173" s="265"/>
      <c r="H173" s="265"/>
      <c r="I173" s="265"/>
      <c r="J173" s="265"/>
      <c r="K173" s="265"/>
      <c r="L173" s="265"/>
      <c r="M173" s="265"/>
      <c r="N173" s="265"/>
      <c r="O173" s="265"/>
      <c r="P173" s="265"/>
      <c r="Q173" s="265"/>
      <c r="R173" s="265"/>
      <c r="S173" s="265"/>
      <c r="T173" s="265"/>
      <c r="U173" s="265"/>
    </row>
    <row r="174" spans="1:21">
      <c r="A174" s="269" t="str">
        <f t="shared" si="0"/>
        <v/>
      </c>
      <c r="B174" s="265"/>
      <c r="C174" s="265"/>
      <c r="D174" s="265"/>
      <c r="E174" s="265"/>
      <c r="F174" s="265"/>
      <c r="G174" s="265"/>
      <c r="H174" s="265"/>
      <c r="I174" s="265"/>
      <c r="J174" s="265"/>
      <c r="K174" s="265"/>
      <c r="L174" s="265"/>
      <c r="M174" s="265"/>
      <c r="N174" s="265"/>
      <c r="O174" s="265"/>
      <c r="P174" s="265"/>
      <c r="Q174" s="265"/>
      <c r="R174" s="265"/>
      <c r="S174" s="265"/>
      <c r="T174" s="265"/>
      <c r="U174" s="265"/>
    </row>
    <row r="175" spans="1:21">
      <c r="A175" s="269" t="str">
        <f t="shared" si="0"/>
        <v/>
      </c>
      <c r="B175" s="265"/>
      <c r="C175" s="265"/>
      <c r="D175" s="265"/>
      <c r="E175" s="265"/>
      <c r="F175" s="265"/>
      <c r="G175" s="265"/>
      <c r="H175" s="265"/>
      <c r="I175" s="265"/>
      <c r="J175" s="265"/>
      <c r="K175" s="265"/>
      <c r="L175" s="265"/>
      <c r="M175" s="265"/>
      <c r="N175" s="265"/>
      <c r="O175" s="265"/>
      <c r="P175" s="265"/>
      <c r="Q175" s="265"/>
      <c r="R175" s="265"/>
      <c r="S175" s="265"/>
      <c r="T175" s="265"/>
      <c r="U175" s="265"/>
    </row>
    <row r="176" spans="1:21">
      <c r="A176" s="269" t="str">
        <f t="shared" si="0"/>
        <v/>
      </c>
      <c r="B176" s="265"/>
      <c r="C176" s="265"/>
      <c r="D176" s="265"/>
      <c r="E176" s="265"/>
      <c r="F176" s="265"/>
      <c r="G176" s="265"/>
      <c r="H176" s="265"/>
      <c r="I176" s="265"/>
      <c r="J176" s="265"/>
      <c r="K176" s="265"/>
      <c r="L176" s="265"/>
      <c r="M176" s="265"/>
      <c r="N176" s="265"/>
      <c r="O176" s="265"/>
      <c r="P176" s="265"/>
      <c r="Q176" s="265"/>
      <c r="R176" s="265"/>
      <c r="S176" s="265"/>
      <c r="T176" s="265"/>
      <c r="U176" s="265"/>
    </row>
    <row r="177" spans="1:21">
      <c r="A177" s="269" t="str">
        <f t="shared" si="0"/>
        <v/>
      </c>
      <c r="B177" s="265"/>
      <c r="C177" s="265"/>
      <c r="D177" s="265"/>
      <c r="E177" s="265"/>
      <c r="F177" s="265"/>
      <c r="G177" s="265"/>
      <c r="H177" s="265"/>
      <c r="I177" s="265"/>
      <c r="J177" s="265"/>
      <c r="K177" s="265"/>
      <c r="L177" s="265"/>
      <c r="M177" s="265"/>
      <c r="N177" s="265"/>
      <c r="O177" s="265"/>
      <c r="P177" s="265"/>
      <c r="Q177" s="265"/>
      <c r="R177" s="265"/>
      <c r="S177" s="265"/>
      <c r="T177" s="265"/>
      <c r="U177" s="265"/>
    </row>
    <row r="178" spans="1:21">
      <c r="A178" s="269" t="str">
        <f t="shared" si="0"/>
        <v/>
      </c>
      <c r="B178" s="265"/>
      <c r="C178" s="265"/>
      <c r="D178" s="265"/>
      <c r="E178" s="265"/>
      <c r="F178" s="265"/>
      <c r="G178" s="265"/>
      <c r="H178" s="265"/>
      <c r="I178" s="265"/>
      <c r="J178" s="265"/>
      <c r="K178" s="265"/>
      <c r="L178" s="265"/>
      <c r="M178" s="265"/>
      <c r="N178" s="265"/>
      <c r="O178" s="265"/>
      <c r="P178" s="265"/>
      <c r="Q178" s="265"/>
      <c r="R178" s="265"/>
      <c r="S178" s="265"/>
      <c r="T178" s="265"/>
      <c r="U178" s="265"/>
    </row>
    <row r="179" spans="1:21">
      <c r="A179" s="269" t="str">
        <f t="shared" si="0"/>
        <v/>
      </c>
      <c r="B179" s="265"/>
      <c r="C179" s="265"/>
      <c r="D179" s="265"/>
      <c r="E179" s="265"/>
      <c r="F179" s="265"/>
      <c r="G179" s="265"/>
      <c r="H179" s="265"/>
      <c r="I179" s="265"/>
      <c r="J179" s="265"/>
      <c r="K179" s="265"/>
      <c r="L179" s="265"/>
      <c r="M179" s="265"/>
      <c r="N179" s="265"/>
      <c r="O179" s="265"/>
      <c r="P179" s="265"/>
      <c r="Q179" s="265"/>
      <c r="R179" s="265"/>
      <c r="S179" s="265"/>
      <c r="T179" s="265"/>
      <c r="U179" s="265"/>
    </row>
    <row r="180" spans="1:21">
      <c r="A180" s="269" t="str">
        <f t="shared" si="0"/>
        <v/>
      </c>
      <c r="B180" s="265"/>
      <c r="C180" s="265"/>
      <c r="D180" s="265"/>
      <c r="E180" s="265"/>
      <c r="F180" s="265"/>
      <c r="G180" s="265"/>
      <c r="H180" s="265"/>
      <c r="I180" s="265"/>
      <c r="J180" s="265"/>
      <c r="K180" s="265"/>
      <c r="L180" s="265"/>
      <c r="M180" s="265"/>
      <c r="N180" s="265"/>
      <c r="O180" s="265"/>
      <c r="P180" s="265"/>
      <c r="Q180" s="265"/>
      <c r="R180" s="265"/>
      <c r="S180" s="265"/>
      <c r="T180" s="265"/>
      <c r="U180" s="265"/>
    </row>
  </sheetData>
  <mergeCells count="75">
    <mergeCell ref="K120:L120"/>
    <mergeCell ref="D120:E120"/>
    <mergeCell ref="N119:R119"/>
    <mergeCell ref="K146:L146"/>
    <mergeCell ref="N146:O146"/>
    <mergeCell ref="N145:R145"/>
    <mergeCell ref="B144:U144"/>
    <mergeCell ref="D145:G145"/>
    <mergeCell ref="I145:L145"/>
    <mergeCell ref="S145:U145"/>
    <mergeCell ref="D146:E146"/>
    <mergeCell ref="F146:G146"/>
    <mergeCell ref="I146:J146"/>
    <mergeCell ref="P146:Q146"/>
    <mergeCell ref="S146:U146"/>
    <mergeCell ref="D81:E81"/>
    <mergeCell ref="F81:G81"/>
    <mergeCell ref="K81:L81"/>
    <mergeCell ref="S120:U120"/>
    <mergeCell ref="S119:U119"/>
    <mergeCell ref="F100:G100"/>
    <mergeCell ref="I100:J100"/>
    <mergeCell ref="B98:U98"/>
    <mergeCell ref="D99:G99"/>
    <mergeCell ref="I99:L99"/>
    <mergeCell ref="I119:L119"/>
    <mergeCell ref="D119:G119"/>
    <mergeCell ref="N120:O120"/>
    <mergeCell ref="P120:Q120"/>
    <mergeCell ref="F120:G120"/>
    <mergeCell ref="I120:J120"/>
    <mergeCell ref="B4:U4"/>
    <mergeCell ref="D5:G5"/>
    <mergeCell ref="J3:O3"/>
    <mergeCell ref="B118:U118"/>
    <mergeCell ref="I52:J52"/>
    <mergeCell ref="K52:L52"/>
    <mergeCell ref="D100:E100"/>
    <mergeCell ref="N100:O100"/>
    <mergeCell ref="P81:Q81"/>
    <mergeCell ref="K100:L100"/>
    <mergeCell ref="I80:L80"/>
    <mergeCell ref="D80:G80"/>
    <mergeCell ref="N52:O52"/>
    <mergeCell ref="N81:O81"/>
    <mergeCell ref="N80:R80"/>
    <mergeCell ref="B79:U79"/>
    <mergeCell ref="P6:Q6"/>
    <mergeCell ref="I6:J6"/>
    <mergeCell ref="K6:L6"/>
    <mergeCell ref="N6:O6"/>
    <mergeCell ref="S5:U5"/>
    <mergeCell ref="N5:R5"/>
    <mergeCell ref="I5:L5"/>
    <mergeCell ref="I81:J81"/>
    <mergeCell ref="P100:Q100"/>
    <mergeCell ref="S100:U100"/>
    <mergeCell ref="N99:R99"/>
    <mergeCell ref="S99:U99"/>
    <mergeCell ref="S80:U80"/>
    <mergeCell ref="S81:U81"/>
    <mergeCell ref="S6:U6"/>
    <mergeCell ref="Q1:U1"/>
    <mergeCell ref="Q2:U2"/>
    <mergeCell ref="S52:U52"/>
    <mergeCell ref="P52:Q52"/>
    <mergeCell ref="B50:U50"/>
    <mergeCell ref="D51:G51"/>
    <mergeCell ref="I51:L51"/>
    <mergeCell ref="F52:G52"/>
    <mergeCell ref="S51:U51"/>
    <mergeCell ref="D52:E52"/>
    <mergeCell ref="N51:R51"/>
    <mergeCell ref="D6:E6"/>
    <mergeCell ref="F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00"/>
  <sheetViews>
    <sheetView workbookViewId="0"/>
  </sheetViews>
  <sheetFormatPr baseColWidth="10" defaultColWidth="14.42578125" defaultRowHeight="12.75" customHeight="1"/>
  <cols>
    <col min="1" max="1" width="7.42578125" customWidth="1"/>
    <col min="3" max="3" width="23.42578125" customWidth="1"/>
    <col min="4" max="4" width="5.42578125" customWidth="1"/>
    <col min="5" max="5" width="12" customWidth="1"/>
    <col min="6" max="6" width="15.5703125" customWidth="1"/>
    <col min="7" max="7" width="16.140625" customWidth="1"/>
    <col min="8" max="9" width="6.28515625" customWidth="1"/>
    <col min="10" max="10" width="15" customWidth="1"/>
    <col min="11" max="11" width="9.5703125" customWidth="1"/>
    <col min="12" max="12" width="7" customWidth="1"/>
    <col min="13" max="13" width="7.7109375" customWidth="1"/>
    <col min="14" max="14" width="10.140625" customWidth="1"/>
    <col min="15" max="15" width="6.85546875" customWidth="1"/>
    <col min="16" max="16" width="7.28515625" customWidth="1"/>
    <col min="17" max="17" width="7.85546875" customWidth="1"/>
  </cols>
  <sheetData>
    <row r="1" spans="1:24" ht="12.75" customHeight="1">
      <c r="A1" s="274" t="s">
        <v>401</v>
      </c>
      <c r="B1" s="275" t="str">
        <f ca="1">IFERROR(__xludf.DUMMYFUNCTION("IMPORTRANGE(""1TeEZtj8B63pUfK__BIoYyUqN4s5OP9IUaMiMo-INyJs"", ""ERON!A1:F200"")"),"Regional")</f>
        <v>Regional</v>
      </c>
      <c r="C1" s="153" t="s">
        <v>402</v>
      </c>
      <c r="D1" s="276" t="s">
        <v>25</v>
      </c>
      <c r="E1" s="153" t="s">
        <v>403</v>
      </c>
      <c r="F1" s="153" t="s">
        <v>404</v>
      </c>
      <c r="G1" s="153" t="s">
        <v>405</v>
      </c>
      <c r="H1" s="153"/>
      <c r="I1" s="153"/>
      <c r="J1" s="277" t="str">
        <f ca="1">IFERROR(__xludf.DUMMYFUNCTION("IMPORTRANGE(""1-flw8CbMhtlLs3qcFn5z4p0rcbr91lhPYdWna3i2Fpk"", ""Parametros!F1:M200"")"),"ERON")</f>
        <v>ERON</v>
      </c>
      <c r="K1" s="153" t="s">
        <v>406</v>
      </c>
      <c r="L1" s="153" t="s">
        <v>20</v>
      </c>
      <c r="M1" t="s">
        <v>407</v>
      </c>
      <c r="N1" t="s">
        <v>408</v>
      </c>
      <c r="O1" s="153" t="s">
        <v>409</v>
      </c>
      <c r="P1" s="153"/>
      <c r="Q1" s="153"/>
      <c r="R1" s="276" t="s">
        <v>410</v>
      </c>
      <c r="S1" s="153"/>
      <c r="T1" s="153"/>
      <c r="U1" s="153"/>
      <c r="V1" s="276" t="s">
        <v>411</v>
      </c>
      <c r="W1" s="153"/>
      <c r="X1" s="276" t="s">
        <v>410</v>
      </c>
    </row>
    <row r="2" spans="1:24" ht="12.75" customHeight="1">
      <c r="A2" s="278" t="s">
        <v>412</v>
      </c>
      <c r="B2" s="153" t="s">
        <v>175</v>
      </c>
      <c r="C2" s="153" t="s">
        <v>413</v>
      </c>
      <c r="D2" s="153">
        <v>100</v>
      </c>
      <c r="E2" s="153" t="s">
        <v>22</v>
      </c>
      <c r="F2" s="153" t="s">
        <v>414</v>
      </c>
      <c r="G2" s="153" t="s">
        <v>415</v>
      </c>
      <c r="H2" s="153"/>
      <c r="I2" s="153"/>
      <c r="J2" s="153" t="s">
        <v>30</v>
      </c>
      <c r="K2" s="153">
        <v>0</v>
      </c>
      <c r="L2" s="153">
        <v>0</v>
      </c>
      <c r="M2">
        <v>0</v>
      </c>
      <c r="N2">
        <v>0</v>
      </c>
      <c r="O2" s="153" t="s">
        <v>416</v>
      </c>
      <c r="P2" s="153"/>
      <c r="Q2" s="153"/>
      <c r="R2" s="276"/>
      <c r="S2" s="153"/>
      <c r="T2" s="153"/>
      <c r="U2" s="153"/>
      <c r="V2" s="153" t="e">
        <f>TRIM(CONCATENATE(#REF!," ",#REF!))</f>
        <v>#REF!</v>
      </c>
      <c r="W2" s="153" t="e">
        <f>#REF!</f>
        <v>#REF!</v>
      </c>
      <c r="X2" s="153" t="str">
        <f ca="1">IFERROR(__xludf.DUMMYFUNCTION("IMPORTRANGE(""1TeEZtj8B63pUfK__BIoYyUqN4s5OP9IUaMiMo-INyJs"", ""Logos!B2:B5"")"),"")</f>
        <v/>
      </c>
    </row>
    <row r="3" spans="1:24" ht="12.75" customHeight="1">
      <c r="A3" s="278" t="s">
        <v>417</v>
      </c>
      <c r="B3" s="153" t="s">
        <v>177</v>
      </c>
      <c r="C3" s="153" t="s">
        <v>30</v>
      </c>
      <c r="D3" s="153">
        <v>101</v>
      </c>
      <c r="E3" s="153" t="s">
        <v>418</v>
      </c>
      <c r="F3" s="153" t="s">
        <v>419</v>
      </c>
      <c r="G3" s="153" t="s">
        <v>419</v>
      </c>
      <c r="H3" s="153"/>
      <c r="I3" s="153"/>
      <c r="J3" s="153" t="s">
        <v>62</v>
      </c>
      <c r="K3" s="153">
        <v>0</v>
      </c>
      <c r="L3" s="153">
        <v>0</v>
      </c>
      <c r="M3">
        <v>0</v>
      </c>
      <c r="N3">
        <v>19</v>
      </c>
      <c r="O3" s="153"/>
      <c r="P3" s="153"/>
      <c r="Q3" s="153"/>
      <c r="R3" s="153"/>
      <c r="S3" s="153"/>
      <c r="T3" s="153"/>
      <c r="U3" s="153"/>
      <c r="V3" s="153" t="e">
        <f>TRIM(CONCATENATE(#REF!," Detención y Prisión -Libertad Vig., No privativa, Control y Vig. Electrónica"))</f>
        <v>#REF!</v>
      </c>
      <c r="W3" s="279" t="e">
        <f>#REF!</f>
        <v>#REF!</v>
      </c>
      <c r="X3" s="153"/>
    </row>
    <row r="4" spans="1:24" ht="12.75" customHeight="1">
      <c r="A4" s="278" t="s">
        <v>420</v>
      </c>
      <c r="B4" s="153" t="s">
        <v>179</v>
      </c>
      <c r="C4" s="153" t="s">
        <v>421</v>
      </c>
      <c r="D4" s="153">
        <v>102</v>
      </c>
      <c r="E4" s="153" t="s">
        <v>422</v>
      </c>
      <c r="F4" s="153" t="s">
        <v>423</v>
      </c>
      <c r="G4" s="153" t="s">
        <v>423</v>
      </c>
      <c r="H4" s="153"/>
      <c r="I4" s="153"/>
      <c r="J4" s="153" t="s">
        <v>37</v>
      </c>
      <c r="K4" s="153">
        <v>0</v>
      </c>
      <c r="L4" s="153">
        <v>1</v>
      </c>
      <c r="M4">
        <v>0</v>
      </c>
      <c r="N4">
        <v>8</v>
      </c>
      <c r="O4" s="153"/>
      <c r="P4" s="153" t="s">
        <v>424</v>
      </c>
      <c r="Q4" s="153" t="s">
        <v>425</v>
      </c>
      <c r="R4" s="153"/>
      <c r="S4" s="153"/>
      <c r="T4" s="153"/>
      <c r="U4" s="153"/>
      <c r="V4" s="153" t="e">
        <f>TRIM(CONCATENATE(#REF!," ",#REF!))</f>
        <v>#REF!</v>
      </c>
      <c r="W4" s="153" t="e">
        <f>#REF!</f>
        <v>#REF!</v>
      </c>
      <c r="X4" s="153"/>
    </row>
    <row r="5" spans="1:24" ht="12.75" customHeight="1">
      <c r="A5" s="278" t="s">
        <v>426</v>
      </c>
      <c r="B5" s="153" t="s">
        <v>180</v>
      </c>
      <c r="C5" s="153" t="s">
        <v>62</v>
      </c>
      <c r="D5" s="153">
        <v>103</v>
      </c>
      <c r="E5" s="153" t="s">
        <v>418</v>
      </c>
      <c r="F5" s="153" t="s">
        <v>427</v>
      </c>
      <c r="G5" s="153" t="s">
        <v>427</v>
      </c>
      <c r="H5" s="153"/>
      <c r="I5" s="153"/>
      <c r="J5" s="153" t="s">
        <v>40</v>
      </c>
      <c r="K5" s="153">
        <v>0</v>
      </c>
      <c r="L5" s="153">
        <v>0</v>
      </c>
      <c r="M5">
        <v>0</v>
      </c>
      <c r="N5">
        <v>59</v>
      </c>
      <c r="O5" s="153" t="s">
        <v>200</v>
      </c>
      <c r="P5" s="153">
        <v>1016</v>
      </c>
      <c r="Q5" s="153">
        <v>168</v>
      </c>
      <c r="R5" s="153"/>
      <c r="S5" s="153"/>
      <c r="T5" s="153"/>
      <c r="U5" s="153"/>
      <c r="V5" s="153" t="e">
        <f>TRIM(CONCATENATE(#REF!," ",#REF!))</f>
        <v>#REF!</v>
      </c>
      <c r="W5" s="153" t="e">
        <f>#REF!</f>
        <v>#REF!</v>
      </c>
      <c r="X5" s="153"/>
    </row>
    <row r="6" spans="1:24" ht="12.75" customHeight="1">
      <c r="A6" s="278" t="s">
        <v>428</v>
      </c>
      <c r="B6" s="153" t="s">
        <v>181</v>
      </c>
      <c r="C6" s="153" t="s">
        <v>37</v>
      </c>
      <c r="D6" s="153">
        <v>104</v>
      </c>
      <c r="E6" s="153" t="s">
        <v>429</v>
      </c>
      <c r="F6" s="153" t="s">
        <v>430</v>
      </c>
      <c r="G6" s="153" t="s">
        <v>430</v>
      </c>
      <c r="H6" s="153"/>
      <c r="I6" s="153"/>
      <c r="J6" s="153" t="s">
        <v>47</v>
      </c>
      <c r="K6" s="153">
        <v>0</v>
      </c>
      <c r="L6" s="153">
        <v>0</v>
      </c>
      <c r="M6">
        <v>0</v>
      </c>
      <c r="N6">
        <v>2</v>
      </c>
      <c r="O6" s="153" t="s">
        <v>201</v>
      </c>
      <c r="P6" s="153">
        <v>3364</v>
      </c>
      <c r="Q6" s="153">
        <v>498</v>
      </c>
      <c r="R6" s="153"/>
      <c r="S6" s="153"/>
      <c r="T6" s="153"/>
      <c r="U6" s="153"/>
      <c r="V6" s="276" t="s">
        <v>13</v>
      </c>
      <c r="W6" s="153" t="e">
        <f>#REF!</f>
        <v>#REF!</v>
      </c>
      <c r="X6" s="153"/>
    </row>
    <row r="7" spans="1:24" ht="12.75" customHeight="1">
      <c r="A7" s="278" t="s">
        <v>431</v>
      </c>
      <c r="B7" s="153" t="s">
        <v>182</v>
      </c>
      <c r="C7" s="153" t="s">
        <v>40</v>
      </c>
      <c r="D7" s="153">
        <v>105</v>
      </c>
      <c r="E7" s="153" t="s">
        <v>418</v>
      </c>
      <c r="F7" s="153" t="s">
        <v>432</v>
      </c>
      <c r="G7" s="153" t="s">
        <v>432</v>
      </c>
      <c r="H7" s="153"/>
      <c r="I7" s="153"/>
      <c r="J7" s="153" t="s">
        <v>52</v>
      </c>
      <c r="K7" s="153">
        <v>0</v>
      </c>
      <c r="L7" s="153">
        <v>0</v>
      </c>
      <c r="M7">
        <v>0</v>
      </c>
      <c r="N7">
        <v>1</v>
      </c>
      <c r="O7" s="153"/>
      <c r="P7" s="153"/>
      <c r="Q7" s="153"/>
      <c r="R7" s="153"/>
      <c r="S7" s="153"/>
      <c r="T7" s="153"/>
      <c r="U7" s="153"/>
      <c r="V7" s="153"/>
      <c r="W7" s="153"/>
      <c r="X7" s="153"/>
    </row>
    <row r="8" spans="1:24" ht="12.75" customHeight="1">
      <c r="A8" s="278" t="s">
        <v>433</v>
      </c>
      <c r="B8" s="153" t="s">
        <v>434</v>
      </c>
      <c r="C8" s="153" t="s">
        <v>47</v>
      </c>
      <c r="D8" s="153">
        <v>106</v>
      </c>
      <c r="E8" s="153" t="s">
        <v>435</v>
      </c>
      <c r="F8" s="153" t="s">
        <v>436</v>
      </c>
      <c r="G8" s="153" t="s">
        <v>436</v>
      </c>
      <c r="H8" s="153"/>
      <c r="I8" s="153"/>
      <c r="J8" s="153" t="s">
        <v>56</v>
      </c>
      <c r="K8" s="153">
        <v>0</v>
      </c>
      <c r="L8" s="153">
        <v>0</v>
      </c>
      <c r="M8">
        <v>0</v>
      </c>
      <c r="N8">
        <v>3</v>
      </c>
      <c r="O8" s="153"/>
      <c r="P8" s="153"/>
      <c r="Q8" s="153"/>
      <c r="R8" s="153"/>
      <c r="S8" s="153"/>
      <c r="T8" s="153"/>
      <c r="U8" s="153"/>
      <c r="V8" s="153"/>
      <c r="W8" s="153"/>
      <c r="X8" s="153"/>
    </row>
    <row r="9" spans="1:24" ht="12.75" customHeight="1">
      <c r="A9" s="278" t="s">
        <v>437</v>
      </c>
      <c r="B9" s="153" t="s">
        <v>438</v>
      </c>
      <c r="C9" s="153" t="s">
        <v>52</v>
      </c>
      <c r="D9" s="153">
        <v>107</v>
      </c>
      <c r="E9" s="153" t="s">
        <v>418</v>
      </c>
      <c r="F9" s="153" t="s">
        <v>439</v>
      </c>
      <c r="G9" s="153" t="s">
        <v>439</v>
      </c>
      <c r="H9" s="153"/>
      <c r="I9" s="153"/>
      <c r="J9" s="153" t="s">
        <v>61</v>
      </c>
      <c r="K9" s="153">
        <v>0</v>
      </c>
      <c r="L9" s="153">
        <v>0</v>
      </c>
      <c r="M9">
        <v>0</v>
      </c>
      <c r="N9">
        <v>2</v>
      </c>
      <c r="O9" s="153"/>
      <c r="P9" s="153"/>
      <c r="Q9" s="153"/>
      <c r="R9" s="153"/>
      <c r="S9" s="153"/>
      <c r="T9" s="153"/>
      <c r="U9" s="153"/>
      <c r="V9" s="153"/>
      <c r="W9" s="153"/>
      <c r="X9" s="153"/>
    </row>
    <row r="10" spans="1:24" ht="12.75" customHeight="1">
      <c r="A10" s="278" t="s">
        <v>440</v>
      </c>
      <c r="B10" s="153" t="s">
        <v>202</v>
      </c>
      <c r="C10" s="153" t="s">
        <v>56</v>
      </c>
      <c r="D10" s="153">
        <v>109</v>
      </c>
      <c r="E10" s="153" t="s">
        <v>418</v>
      </c>
      <c r="F10" s="153" t="s">
        <v>441</v>
      </c>
      <c r="G10" s="153" t="s">
        <v>441</v>
      </c>
      <c r="H10" s="153"/>
      <c r="I10" s="153"/>
      <c r="J10" s="153" t="s">
        <v>63</v>
      </c>
      <c r="K10" s="153">
        <v>0</v>
      </c>
      <c r="L10" s="153">
        <v>0</v>
      </c>
      <c r="M10">
        <v>0</v>
      </c>
      <c r="N10">
        <v>67</v>
      </c>
      <c r="O10" s="153"/>
      <c r="P10" s="153"/>
      <c r="Q10" s="153"/>
      <c r="R10" s="153"/>
      <c r="S10" s="153"/>
      <c r="T10" s="153"/>
      <c r="U10" s="153"/>
      <c r="W10" s="153"/>
      <c r="X10" s="153"/>
    </row>
    <row r="11" spans="1:24" ht="12.75" customHeight="1">
      <c r="A11" s="278" t="s">
        <v>442</v>
      </c>
      <c r="B11" s="153" t="s">
        <v>203</v>
      </c>
      <c r="C11" s="153" t="s">
        <v>61</v>
      </c>
      <c r="D11" s="153">
        <v>110</v>
      </c>
      <c r="E11" s="153" t="s">
        <v>435</v>
      </c>
      <c r="F11" s="153" t="s">
        <v>443</v>
      </c>
      <c r="G11" s="153" t="s">
        <v>443</v>
      </c>
      <c r="H11" s="153"/>
      <c r="I11" s="153"/>
      <c r="J11" s="153" t="s">
        <v>32</v>
      </c>
      <c r="K11" s="153">
        <v>0</v>
      </c>
      <c r="L11" s="153">
        <v>19</v>
      </c>
      <c r="M11">
        <v>0</v>
      </c>
      <c r="N11">
        <v>772</v>
      </c>
      <c r="O11" s="153"/>
      <c r="P11" s="153"/>
      <c r="Q11" s="153"/>
      <c r="R11" s="153"/>
      <c r="S11" s="153"/>
      <c r="T11" s="153"/>
      <c r="U11" s="153"/>
      <c r="W11" s="153"/>
      <c r="X11" s="153"/>
    </row>
    <row r="12" spans="1:24" ht="12.75" customHeight="1">
      <c r="A12" s="278" t="s">
        <v>444</v>
      </c>
      <c r="B12" s="153" t="s">
        <v>204</v>
      </c>
      <c r="C12" s="153" t="s">
        <v>63</v>
      </c>
      <c r="D12" s="153">
        <v>112</v>
      </c>
      <c r="E12" s="153" t="s">
        <v>418</v>
      </c>
      <c r="F12" s="153" t="s">
        <v>445</v>
      </c>
      <c r="G12" s="153" t="s">
        <v>445</v>
      </c>
      <c r="H12" s="153"/>
      <c r="I12" s="153"/>
      <c r="J12" s="153" t="s">
        <v>33</v>
      </c>
      <c r="K12" s="153">
        <v>0</v>
      </c>
      <c r="L12" s="153">
        <v>9</v>
      </c>
      <c r="M12">
        <v>0</v>
      </c>
      <c r="N12">
        <v>136</v>
      </c>
      <c r="O12" s="153"/>
      <c r="P12" s="153"/>
      <c r="Q12" s="153"/>
      <c r="R12" s="153"/>
      <c r="S12" s="153"/>
      <c r="T12" s="153"/>
      <c r="U12" s="153"/>
      <c r="V12" s="280"/>
      <c r="W12" s="153"/>
      <c r="X12" s="153"/>
    </row>
    <row r="13" spans="1:24" ht="12.75" customHeight="1">
      <c r="A13" s="153"/>
      <c r="B13" s="153"/>
      <c r="C13" s="153" t="s">
        <v>32</v>
      </c>
      <c r="D13" s="153">
        <v>113</v>
      </c>
      <c r="E13" s="153" t="s">
        <v>446</v>
      </c>
      <c r="F13" s="153" t="s">
        <v>447</v>
      </c>
      <c r="G13" s="153" t="s">
        <v>415</v>
      </c>
      <c r="H13" s="153"/>
      <c r="I13" s="153"/>
      <c r="J13" s="153" t="s">
        <v>35</v>
      </c>
      <c r="K13" s="153">
        <v>0</v>
      </c>
      <c r="L13" s="153">
        <v>0</v>
      </c>
      <c r="M13">
        <v>0</v>
      </c>
      <c r="N13">
        <v>12</v>
      </c>
      <c r="O13" s="153"/>
      <c r="P13" s="153"/>
      <c r="Q13" s="153"/>
      <c r="R13" s="153"/>
      <c r="S13" s="153"/>
      <c r="T13" s="153"/>
      <c r="U13" s="153"/>
      <c r="V13" s="153"/>
      <c r="W13" s="153"/>
      <c r="X13" s="153"/>
    </row>
    <row r="14" spans="1:24" ht="12.75" customHeight="1">
      <c r="A14" s="153"/>
      <c r="B14" s="153"/>
      <c r="C14" s="153" t="s">
        <v>33</v>
      </c>
      <c r="D14" s="153">
        <v>114</v>
      </c>
      <c r="E14" s="153" t="s">
        <v>429</v>
      </c>
      <c r="F14" s="153" t="s">
        <v>447</v>
      </c>
      <c r="G14" s="153" t="s">
        <v>415</v>
      </c>
      <c r="H14" s="153"/>
      <c r="I14" s="153"/>
      <c r="J14" s="153" t="s">
        <v>38</v>
      </c>
      <c r="K14" s="153">
        <v>0</v>
      </c>
      <c r="L14" s="153">
        <v>0</v>
      </c>
      <c r="M14">
        <v>0</v>
      </c>
      <c r="N14">
        <v>3</v>
      </c>
      <c r="O14" s="153"/>
      <c r="P14" s="153"/>
      <c r="Q14" s="153"/>
      <c r="R14" s="281" t="s">
        <v>209</v>
      </c>
      <c r="S14" s="281" t="s">
        <v>207</v>
      </c>
      <c r="T14" s="153" t="s">
        <v>208</v>
      </c>
      <c r="U14" s="276" t="s">
        <v>448</v>
      </c>
      <c r="V14" s="153"/>
      <c r="W14" s="153"/>
      <c r="X14" s="153"/>
    </row>
    <row r="15" spans="1:24" ht="12.75" customHeight="1">
      <c r="A15" s="153"/>
      <c r="B15" s="153"/>
      <c r="C15" s="153" t="s">
        <v>35</v>
      </c>
      <c r="D15" s="153">
        <v>116</v>
      </c>
      <c r="E15" s="153" t="s">
        <v>418</v>
      </c>
      <c r="F15" s="153" t="s">
        <v>449</v>
      </c>
      <c r="G15" s="153" t="s">
        <v>449</v>
      </c>
      <c r="H15" s="153"/>
      <c r="I15" s="153"/>
      <c r="J15" s="153" t="s">
        <v>45</v>
      </c>
      <c r="K15" s="153">
        <v>0</v>
      </c>
      <c r="L15" s="153">
        <v>0</v>
      </c>
      <c r="M15" s="153">
        <v>0</v>
      </c>
      <c r="N15" s="153">
        <v>13</v>
      </c>
      <c r="O15" s="153"/>
      <c r="P15" s="153"/>
      <c r="Q15" s="153"/>
      <c r="R15" s="281">
        <v>2012</v>
      </c>
      <c r="S15" s="153">
        <v>113850</v>
      </c>
      <c r="T15" s="153">
        <v>22023</v>
      </c>
      <c r="U15" s="276">
        <v>12848</v>
      </c>
      <c r="V15" s="153"/>
      <c r="W15" s="153"/>
      <c r="X15" s="153"/>
    </row>
    <row r="16" spans="1:24" ht="12.75" customHeight="1">
      <c r="A16" s="153"/>
      <c r="B16" s="153"/>
      <c r="C16" s="153" t="s">
        <v>38</v>
      </c>
      <c r="D16" s="153">
        <v>117</v>
      </c>
      <c r="E16" s="153" t="s">
        <v>418</v>
      </c>
      <c r="F16" s="153" t="s">
        <v>450</v>
      </c>
      <c r="G16" s="153" t="s">
        <v>450</v>
      </c>
      <c r="H16" s="153"/>
      <c r="I16" s="153"/>
      <c r="J16" s="153" t="s">
        <v>46</v>
      </c>
      <c r="K16" s="153">
        <v>0</v>
      </c>
      <c r="L16" s="153">
        <v>0</v>
      </c>
      <c r="M16" s="153">
        <v>0</v>
      </c>
      <c r="N16" s="153">
        <v>1</v>
      </c>
      <c r="O16" s="153"/>
      <c r="P16" s="153"/>
      <c r="Q16" s="153"/>
      <c r="R16" s="281">
        <v>2013</v>
      </c>
      <c r="S16" s="153">
        <v>119974</v>
      </c>
      <c r="T16" s="153">
        <v>26943</v>
      </c>
      <c r="U16" s="276">
        <v>12848</v>
      </c>
      <c r="V16" s="153"/>
      <c r="W16" s="153"/>
      <c r="X16" s="153"/>
    </row>
    <row r="17" spans="1:24" ht="12.75" customHeight="1">
      <c r="A17" s="153"/>
      <c r="B17" s="153"/>
      <c r="C17" s="153" t="s">
        <v>45</v>
      </c>
      <c r="D17" s="153">
        <v>119</v>
      </c>
      <c r="E17" s="153" t="s">
        <v>418</v>
      </c>
      <c r="F17" s="153" t="s">
        <v>451</v>
      </c>
      <c r="G17" s="153" t="s">
        <v>451</v>
      </c>
      <c r="H17" s="153"/>
      <c r="I17" s="153"/>
      <c r="J17" s="153" t="s">
        <v>53</v>
      </c>
      <c r="K17" s="153">
        <v>0</v>
      </c>
      <c r="L17" s="153">
        <v>0</v>
      </c>
      <c r="M17" s="153">
        <v>0</v>
      </c>
      <c r="N17" s="153">
        <v>6</v>
      </c>
      <c r="O17" s="153"/>
      <c r="P17" s="153"/>
      <c r="Q17" s="153"/>
      <c r="R17" s="281">
        <v>2014</v>
      </c>
      <c r="S17" s="153">
        <v>113623</v>
      </c>
      <c r="T17" s="153">
        <v>35904</v>
      </c>
      <c r="U17" s="276">
        <v>12848</v>
      </c>
      <c r="V17" s="153"/>
      <c r="W17" s="153"/>
      <c r="X17" s="153"/>
    </row>
    <row r="18" spans="1:24" ht="12.75" customHeight="1">
      <c r="A18" s="153"/>
      <c r="B18" s="153"/>
      <c r="C18" s="153" t="s">
        <v>46</v>
      </c>
      <c r="D18" s="153">
        <v>120</v>
      </c>
      <c r="E18" s="153" t="s">
        <v>418</v>
      </c>
      <c r="F18" s="153" t="s">
        <v>452</v>
      </c>
      <c r="G18" s="153" t="s">
        <v>452</v>
      </c>
      <c r="H18" s="153"/>
      <c r="I18" s="153"/>
      <c r="J18" s="153" t="s">
        <v>65</v>
      </c>
      <c r="K18" s="153">
        <v>0</v>
      </c>
      <c r="L18" s="153">
        <v>0</v>
      </c>
      <c r="M18" s="153">
        <v>0</v>
      </c>
      <c r="N18" s="153">
        <v>9</v>
      </c>
      <c r="O18" s="153"/>
      <c r="P18" s="153"/>
      <c r="Q18" s="153"/>
      <c r="R18" s="281">
        <v>2015</v>
      </c>
      <c r="S18" s="153">
        <v>120444</v>
      </c>
      <c r="T18" s="153">
        <v>45211</v>
      </c>
      <c r="U18" s="276">
        <v>12848</v>
      </c>
      <c r="V18" s="153"/>
      <c r="W18" s="153"/>
      <c r="X18" s="153"/>
    </row>
    <row r="19" spans="1:24" ht="12.75" customHeight="1">
      <c r="A19" s="153"/>
      <c r="B19" s="153"/>
      <c r="C19" s="153" t="s">
        <v>53</v>
      </c>
      <c r="D19" s="153">
        <v>124</v>
      </c>
      <c r="E19" s="153" t="s">
        <v>418</v>
      </c>
      <c r="F19" s="153" t="s">
        <v>453</v>
      </c>
      <c r="G19" s="153" t="s">
        <v>453</v>
      </c>
      <c r="H19" s="153"/>
      <c r="I19" s="153"/>
      <c r="J19" s="153" t="s">
        <v>67</v>
      </c>
      <c r="K19" s="153">
        <v>0</v>
      </c>
      <c r="L19" s="153">
        <v>0</v>
      </c>
      <c r="M19" s="153">
        <v>0</v>
      </c>
      <c r="N19" s="153">
        <v>11</v>
      </c>
      <c r="O19" s="153"/>
      <c r="P19" s="153"/>
      <c r="Q19" s="153"/>
      <c r="R19" s="281">
        <v>2016</v>
      </c>
      <c r="S19" s="153">
        <v>118532</v>
      </c>
      <c r="T19" s="153">
        <v>56804</v>
      </c>
      <c r="U19" s="276">
        <v>12848</v>
      </c>
      <c r="V19" s="153"/>
      <c r="W19" s="153"/>
      <c r="X19" s="153"/>
    </row>
    <row r="20" spans="1:24" ht="12.75" customHeight="1">
      <c r="A20" s="153"/>
      <c r="B20" s="153"/>
      <c r="C20" s="153" t="s">
        <v>65</v>
      </c>
      <c r="D20" s="153">
        <v>126</v>
      </c>
      <c r="E20" s="153" t="s">
        <v>418</v>
      </c>
      <c r="F20" s="153" t="s">
        <v>454</v>
      </c>
      <c r="G20" s="153" t="s">
        <v>454</v>
      </c>
      <c r="H20" s="153"/>
      <c r="I20" s="153"/>
      <c r="J20" s="153" t="s">
        <v>69</v>
      </c>
      <c r="K20" s="153">
        <v>0</v>
      </c>
      <c r="L20" s="153">
        <v>5</v>
      </c>
      <c r="M20" s="153">
        <v>0</v>
      </c>
      <c r="N20" s="153">
        <v>36</v>
      </c>
      <c r="O20" s="153"/>
      <c r="P20" s="153"/>
      <c r="Q20" s="153"/>
      <c r="R20" s="281">
        <v>2017</v>
      </c>
      <c r="S20" s="153">
        <v>114750</v>
      </c>
      <c r="T20" s="153">
        <v>63365</v>
      </c>
      <c r="U20" s="276">
        <v>12848</v>
      </c>
      <c r="V20" s="153"/>
      <c r="W20" s="153"/>
      <c r="X20" s="153"/>
    </row>
    <row r="21" spans="1:24" ht="12.75" customHeight="1">
      <c r="A21" s="153"/>
      <c r="B21" s="153"/>
      <c r="C21" s="153" t="s">
        <v>67</v>
      </c>
      <c r="D21" s="153">
        <v>127</v>
      </c>
      <c r="E21" s="153" t="s">
        <v>418</v>
      </c>
      <c r="F21" s="153" t="s">
        <v>455</v>
      </c>
      <c r="G21" s="153" t="s">
        <v>455</v>
      </c>
      <c r="H21" s="153"/>
      <c r="I21" s="153"/>
      <c r="J21" s="153" t="s">
        <v>34</v>
      </c>
      <c r="K21" s="153">
        <v>0</v>
      </c>
      <c r="L21" s="153">
        <v>3</v>
      </c>
      <c r="M21" s="153">
        <v>0</v>
      </c>
      <c r="N21" s="153">
        <v>136</v>
      </c>
      <c r="O21" s="153"/>
      <c r="P21" s="153"/>
      <c r="Q21" s="153"/>
      <c r="R21" s="281">
        <v>2018</v>
      </c>
      <c r="S21" s="153">
        <v>116449</v>
      </c>
      <c r="T21" s="153">
        <v>63993</v>
      </c>
      <c r="U21" s="276">
        <v>12848</v>
      </c>
      <c r="V21" s="153"/>
      <c r="W21" s="153"/>
      <c r="X21" s="153"/>
    </row>
    <row r="22" spans="1:24" ht="12.75" customHeight="1">
      <c r="A22" s="153"/>
      <c r="B22" s="153"/>
      <c r="C22" s="153" t="s">
        <v>69</v>
      </c>
      <c r="D22" s="153">
        <v>128</v>
      </c>
      <c r="E22" s="153" t="s">
        <v>418</v>
      </c>
      <c r="F22" s="153" t="s">
        <v>456</v>
      </c>
      <c r="G22" s="153" t="s">
        <v>456</v>
      </c>
      <c r="H22" s="153"/>
      <c r="I22" s="153"/>
      <c r="J22" s="153" t="s">
        <v>159</v>
      </c>
      <c r="K22" s="153">
        <v>0</v>
      </c>
      <c r="L22" s="153">
        <v>0</v>
      </c>
      <c r="M22" s="153">
        <v>0</v>
      </c>
      <c r="N22" s="153">
        <v>0</v>
      </c>
      <c r="O22" s="153"/>
      <c r="P22" s="153"/>
      <c r="Q22" s="153"/>
      <c r="R22" s="281"/>
      <c r="S22" s="153"/>
      <c r="T22" s="153"/>
      <c r="U22" s="153"/>
      <c r="V22" s="153"/>
      <c r="W22" s="153"/>
      <c r="X22" s="153"/>
    </row>
    <row r="23" spans="1:24" ht="12.75" customHeight="1">
      <c r="A23" s="153"/>
      <c r="B23" s="153"/>
      <c r="C23" s="153" t="s">
        <v>34</v>
      </c>
      <c r="D23" s="153">
        <v>129</v>
      </c>
      <c r="E23" s="153" t="s">
        <v>457</v>
      </c>
      <c r="F23" s="153" t="s">
        <v>447</v>
      </c>
      <c r="G23" s="153" t="s">
        <v>415</v>
      </c>
      <c r="H23" s="153"/>
      <c r="I23" s="153"/>
      <c r="J23" s="153" t="s">
        <v>66</v>
      </c>
      <c r="K23" s="153">
        <v>0</v>
      </c>
      <c r="L23" s="153">
        <v>11</v>
      </c>
      <c r="M23" s="153">
        <v>0</v>
      </c>
      <c r="N23" s="153">
        <v>135</v>
      </c>
      <c r="O23" s="153"/>
      <c r="P23" s="153"/>
      <c r="Q23" s="153"/>
      <c r="R23" s="281"/>
      <c r="S23" s="153"/>
      <c r="T23" s="153"/>
      <c r="U23" s="153"/>
      <c r="V23" s="153"/>
      <c r="W23" s="153"/>
      <c r="X23" s="153"/>
    </row>
    <row r="24" spans="1:24" ht="12.75" customHeight="1">
      <c r="A24" s="153"/>
      <c r="B24" s="153"/>
      <c r="C24" s="153" t="s">
        <v>159</v>
      </c>
      <c r="D24" s="153">
        <v>130</v>
      </c>
      <c r="E24" s="153" t="s">
        <v>458</v>
      </c>
      <c r="F24" s="153" t="s">
        <v>459</v>
      </c>
      <c r="G24" s="153" t="s">
        <v>459</v>
      </c>
      <c r="H24" s="153"/>
      <c r="I24" s="153"/>
      <c r="J24" s="153" t="s">
        <v>50</v>
      </c>
      <c r="K24" s="153">
        <v>0</v>
      </c>
      <c r="L24" s="153">
        <v>1</v>
      </c>
      <c r="M24" s="153">
        <v>0</v>
      </c>
      <c r="N24" s="153">
        <v>23</v>
      </c>
      <c r="O24" s="153"/>
      <c r="P24" s="153"/>
      <c r="Q24" s="153"/>
      <c r="R24" s="153"/>
      <c r="S24" s="153"/>
      <c r="T24" s="153"/>
      <c r="U24" s="153"/>
      <c r="V24" s="153"/>
      <c r="W24" s="153"/>
      <c r="X24" s="153"/>
    </row>
    <row r="25" spans="1:24" ht="12.75" customHeight="1">
      <c r="A25" s="153"/>
      <c r="B25" s="153"/>
      <c r="C25" s="153" t="s">
        <v>66</v>
      </c>
      <c r="D25" s="153">
        <v>131</v>
      </c>
      <c r="E25" s="153" t="s">
        <v>418</v>
      </c>
      <c r="F25" s="153" t="s">
        <v>460</v>
      </c>
      <c r="G25" s="153" t="s">
        <v>460</v>
      </c>
      <c r="H25" s="153"/>
      <c r="I25" s="153"/>
      <c r="J25" s="153" t="s">
        <v>55</v>
      </c>
      <c r="K25" s="153">
        <v>0</v>
      </c>
      <c r="L25" s="153">
        <v>0</v>
      </c>
      <c r="M25" s="153">
        <v>0</v>
      </c>
      <c r="N25" s="153">
        <v>7</v>
      </c>
      <c r="O25" s="153"/>
      <c r="P25" s="153"/>
      <c r="Q25" s="153"/>
      <c r="R25" s="153"/>
      <c r="S25" s="153"/>
      <c r="T25" s="153"/>
      <c r="U25" s="153"/>
      <c r="V25" s="153"/>
      <c r="W25" s="153"/>
      <c r="X25" s="153"/>
    </row>
    <row r="26" spans="1:24" ht="12.75" customHeight="1">
      <c r="A26" s="153"/>
      <c r="B26" s="153"/>
      <c r="C26" s="153" t="s">
        <v>50</v>
      </c>
      <c r="D26" s="153">
        <v>133</v>
      </c>
      <c r="E26" s="153" t="s">
        <v>418</v>
      </c>
      <c r="F26" s="153" t="s">
        <v>461</v>
      </c>
      <c r="G26" s="153" t="s">
        <v>461</v>
      </c>
      <c r="H26" s="153"/>
      <c r="I26" s="153"/>
      <c r="J26" s="153" t="s">
        <v>49</v>
      </c>
      <c r="K26" s="153">
        <v>0</v>
      </c>
      <c r="L26" s="153">
        <v>0</v>
      </c>
      <c r="M26" s="153">
        <v>0</v>
      </c>
      <c r="N26" s="153">
        <v>11</v>
      </c>
      <c r="O26" s="153"/>
      <c r="P26" s="153"/>
      <c r="Q26" s="153"/>
      <c r="R26" s="153"/>
      <c r="S26" s="153"/>
      <c r="T26" s="153"/>
      <c r="U26" s="153"/>
      <c r="V26" s="153"/>
      <c r="W26" s="153"/>
      <c r="X26" s="153"/>
    </row>
    <row r="27" spans="1:24" ht="12.75" customHeight="1">
      <c r="A27" s="153"/>
      <c r="B27" s="153"/>
      <c r="C27" s="153" t="s">
        <v>55</v>
      </c>
      <c r="D27" s="153">
        <v>136</v>
      </c>
      <c r="E27" s="153" t="s">
        <v>418</v>
      </c>
      <c r="F27" s="153" t="s">
        <v>462</v>
      </c>
      <c r="G27" s="153" t="s">
        <v>462</v>
      </c>
      <c r="H27" s="153"/>
      <c r="I27" s="153"/>
      <c r="J27" s="153" t="s">
        <v>57</v>
      </c>
      <c r="K27" s="153">
        <v>0</v>
      </c>
      <c r="L27" s="153">
        <v>3</v>
      </c>
      <c r="M27" s="153">
        <v>0</v>
      </c>
      <c r="N27" s="153">
        <v>139</v>
      </c>
      <c r="O27" s="153"/>
      <c r="P27" s="153"/>
      <c r="Q27" s="153"/>
      <c r="R27" s="153"/>
      <c r="S27" s="153"/>
      <c r="T27" s="153"/>
      <c r="U27" s="153"/>
      <c r="V27" s="153"/>
      <c r="W27" s="153"/>
      <c r="X27" s="153"/>
    </row>
    <row r="28" spans="1:24" ht="12.75" customHeight="1">
      <c r="A28" s="153"/>
      <c r="B28" s="153"/>
      <c r="C28" s="153" t="s">
        <v>49</v>
      </c>
      <c r="D28" s="153">
        <v>138</v>
      </c>
      <c r="E28" s="153" t="s">
        <v>418</v>
      </c>
      <c r="F28" s="153" t="s">
        <v>463</v>
      </c>
      <c r="G28" s="153" t="s">
        <v>463</v>
      </c>
      <c r="H28" s="153"/>
      <c r="I28" s="153"/>
      <c r="J28" s="153" t="s">
        <v>48</v>
      </c>
      <c r="K28" s="153">
        <v>0</v>
      </c>
      <c r="L28" s="153">
        <v>0</v>
      </c>
      <c r="M28" s="153">
        <v>0</v>
      </c>
      <c r="N28" s="153">
        <v>31</v>
      </c>
      <c r="O28" s="153"/>
      <c r="P28" s="153"/>
      <c r="Q28" s="153"/>
      <c r="R28" s="153"/>
      <c r="S28" s="153"/>
      <c r="T28" s="153"/>
      <c r="U28" s="153"/>
      <c r="V28" s="153"/>
      <c r="W28" s="153"/>
      <c r="X28" s="153"/>
    </row>
    <row r="29" spans="1:24" ht="12.75" customHeight="1">
      <c r="A29" s="153"/>
      <c r="B29" s="153"/>
      <c r="C29" s="153" t="s">
        <v>57</v>
      </c>
      <c r="D29" s="153">
        <v>139</v>
      </c>
      <c r="E29" s="153" t="s">
        <v>418</v>
      </c>
      <c r="F29" s="153" t="s">
        <v>464</v>
      </c>
      <c r="G29" s="153" t="s">
        <v>464</v>
      </c>
      <c r="H29" s="153"/>
      <c r="I29" s="153"/>
      <c r="J29" s="153" t="s">
        <v>54</v>
      </c>
      <c r="K29" s="153">
        <v>0</v>
      </c>
      <c r="L29" s="153">
        <v>0</v>
      </c>
      <c r="M29" s="153">
        <v>0</v>
      </c>
      <c r="N29" s="153">
        <v>13</v>
      </c>
      <c r="O29" s="153"/>
      <c r="P29" s="153"/>
      <c r="Q29" s="153"/>
      <c r="R29" s="153"/>
      <c r="S29" s="153"/>
      <c r="T29" s="153"/>
      <c r="U29" s="153"/>
      <c r="V29" s="153"/>
      <c r="W29" s="153"/>
      <c r="X29" s="153"/>
    </row>
    <row r="30" spans="1:24" ht="12.75" customHeight="1">
      <c r="A30" s="153"/>
      <c r="B30" s="153"/>
      <c r="C30" s="153" t="s">
        <v>48</v>
      </c>
      <c r="D30" s="153">
        <v>140</v>
      </c>
      <c r="E30" s="153" t="s">
        <v>418</v>
      </c>
      <c r="F30" s="153" t="s">
        <v>465</v>
      </c>
      <c r="G30" s="153" t="s">
        <v>465</v>
      </c>
      <c r="H30" s="153"/>
      <c r="I30" s="153"/>
      <c r="J30" s="153" t="s">
        <v>59</v>
      </c>
      <c r="K30" s="153">
        <v>0</v>
      </c>
      <c r="L30" s="153">
        <v>0</v>
      </c>
      <c r="M30" s="153">
        <v>0</v>
      </c>
      <c r="N30" s="153">
        <v>46</v>
      </c>
      <c r="O30" s="153"/>
      <c r="P30" s="153"/>
      <c r="Q30" s="153"/>
      <c r="R30" s="153"/>
      <c r="S30" s="153"/>
      <c r="T30" s="153"/>
      <c r="U30" s="153"/>
      <c r="V30" s="153"/>
      <c r="W30" s="153"/>
      <c r="X30" s="153"/>
    </row>
    <row r="31" spans="1:24" ht="12.75" customHeight="1">
      <c r="A31" s="153"/>
      <c r="B31" s="153"/>
      <c r="C31" s="153" t="s">
        <v>54</v>
      </c>
      <c r="D31" s="153">
        <v>141</v>
      </c>
      <c r="E31" s="153" t="s">
        <v>418</v>
      </c>
      <c r="F31" s="153" t="s">
        <v>466</v>
      </c>
      <c r="G31" s="153" t="s">
        <v>466</v>
      </c>
      <c r="H31" s="153"/>
      <c r="I31" s="153"/>
      <c r="J31" s="153" t="s">
        <v>43</v>
      </c>
      <c r="K31" s="153">
        <v>0</v>
      </c>
      <c r="L31" s="153">
        <v>1</v>
      </c>
      <c r="M31" s="153">
        <v>0</v>
      </c>
      <c r="N31" s="153">
        <v>21</v>
      </c>
      <c r="O31" s="153"/>
      <c r="P31" s="153"/>
      <c r="Q31" s="153"/>
      <c r="R31" s="153"/>
      <c r="S31" s="153"/>
      <c r="T31" s="153"/>
      <c r="U31" s="153"/>
      <c r="V31" s="153"/>
      <c r="W31" s="153"/>
      <c r="X31" s="153"/>
    </row>
    <row r="32" spans="1:24" ht="12.75" customHeight="1">
      <c r="A32" s="153"/>
      <c r="B32" s="153"/>
      <c r="C32" s="153" t="s">
        <v>59</v>
      </c>
      <c r="D32" s="153">
        <v>142</v>
      </c>
      <c r="E32" s="153" t="s">
        <v>418</v>
      </c>
      <c r="F32" s="153" t="s">
        <v>467</v>
      </c>
      <c r="G32" s="153" t="s">
        <v>467</v>
      </c>
      <c r="H32" s="153"/>
      <c r="I32" s="153"/>
      <c r="J32" s="153" t="s">
        <v>36</v>
      </c>
      <c r="K32" s="153">
        <v>0</v>
      </c>
      <c r="L32" s="153">
        <v>0</v>
      </c>
      <c r="M32" s="153">
        <v>0</v>
      </c>
      <c r="N32" s="153">
        <v>1</v>
      </c>
      <c r="O32" s="153"/>
      <c r="P32" s="153"/>
      <c r="Q32" s="153"/>
      <c r="R32" s="153"/>
      <c r="S32" s="153"/>
      <c r="T32" s="153"/>
      <c r="U32" s="153"/>
      <c r="V32" s="153"/>
      <c r="W32" s="153"/>
      <c r="X32" s="153"/>
    </row>
    <row r="33" spans="1:24" ht="12.75" customHeight="1">
      <c r="A33" s="153"/>
      <c r="B33" s="153"/>
      <c r="C33" s="153" t="s">
        <v>43</v>
      </c>
      <c r="D33" s="153">
        <v>143</v>
      </c>
      <c r="E33" s="153" t="s">
        <v>418</v>
      </c>
      <c r="F33" s="153" t="s">
        <v>468</v>
      </c>
      <c r="G33" s="153" t="s">
        <v>468</v>
      </c>
      <c r="H33" s="153"/>
      <c r="I33" s="153"/>
      <c r="J33" s="153" t="s">
        <v>42</v>
      </c>
      <c r="K33" s="153">
        <v>0</v>
      </c>
      <c r="L33" s="153">
        <v>22</v>
      </c>
      <c r="M33" s="153">
        <v>0</v>
      </c>
      <c r="N33" s="153">
        <v>5</v>
      </c>
      <c r="O33" s="153"/>
      <c r="P33" s="153"/>
      <c r="Q33" s="153"/>
      <c r="R33" s="153"/>
      <c r="S33" s="153"/>
      <c r="T33" s="153"/>
      <c r="U33" s="153"/>
      <c r="V33" s="153"/>
      <c r="W33" s="153"/>
      <c r="X33" s="153"/>
    </row>
    <row r="34" spans="1:24" ht="12.75" customHeight="1">
      <c r="A34" s="153"/>
      <c r="B34" s="153"/>
      <c r="C34" s="153" t="s">
        <v>36</v>
      </c>
      <c r="D34" s="153">
        <v>144</v>
      </c>
      <c r="E34" s="153" t="s">
        <v>418</v>
      </c>
      <c r="F34" s="153" t="s">
        <v>469</v>
      </c>
      <c r="G34" s="153" t="s">
        <v>469</v>
      </c>
      <c r="H34" s="153"/>
      <c r="I34" s="153"/>
      <c r="J34" s="153" t="s">
        <v>60</v>
      </c>
      <c r="K34" s="153">
        <v>0</v>
      </c>
      <c r="L34" s="153">
        <v>0</v>
      </c>
      <c r="M34" s="153">
        <v>0</v>
      </c>
      <c r="N34" s="153">
        <v>0</v>
      </c>
      <c r="O34" s="153"/>
      <c r="P34" s="153"/>
      <c r="Q34" s="153"/>
      <c r="R34" s="153"/>
      <c r="S34" s="153"/>
      <c r="T34" s="153"/>
      <c r="U34" s="153"/>
      <c r="V34" s="153"/>
      <c r="W34" s="153"/>
      <c r="X34" s="153"/>
    </row>
    <row r="35" spans="1:24" ht="12.75" customHeight="1">
      <c r="A35" s="153"/>
      <c r="B35" s="153"/>
      <c r="C35" s="153" t="s">
        <v>42</v>
      </c>
      <c r="D35" s="153">
        <v>145</v>
      </c>
      <c r="E35" s="153" t="s">
        <v>470</v>
      </c>
      <c r="F35" s="153" t="s">
        <v>471</v>
      </c>
      <c r="G35" s="153" t="s">
        <v>471</v>
      </c>
      <c r="H35" s="153"/>
      <c r="I35" s="153"/>
      <c r="J35" s="153" t="s">
        <v>31</v>
      </c>
      <c r="K35" s="153">
        <v>0</v>
      </c>
      <c r="L35" s="153">
        <v>1</v>
      </c>
      <c r="M35" s="153">
        <v>0</v>
      </c>
      <c r="N35" s="153">
        <v>14</v>
      </c>
      <c r="O35" s="153"/>
      <c r="P35" s="153"/>
      <c r="Q35" s="153"/>
      <c r="R35" s="153"/>
      <c r="S35" s="153"/>
      <c r="T35" s="153"/>
      <c r="U35" s="153"/>
      <c r="V35" s="153"/>
      <c r="W35" s="153"/>
      <c r="X35" s="153"/>
    </row>
    <row r="36" spans="1:24" ht="12.75" customHeight="1">
      <c r="A36" s="153"/>
      <c r="B36" s="153"/>
      <c r="C36" s="153" t="s">
        <v>60</v>
      </c>
      <c r="D36" s="153">
        <v>147</v>
      </c>
      <c r="E36" s="153" t="s">
        <v>418</v>
      </c>
      <c r="F36" s="153" t="s">
        <v>472</v>
      </c>
      <c r="G36" s="153" t="s">
        <v>472</v>
      </c>
      <c r="H36" s="153"/>
      <c r="I36" s="153"/>
      <c r="J36" s="153" t="s">
        <v>64</v>
      </c>
      <c r="K36" s="153">
        <v>0</v>
      </c>
      <c r="L36" s="153">
        <v>3</v>
      </c>
      <c r="M36" s="153">
        <v>0</v>
      </c>
      <c r="N36" s="153">
        <v>29</v>
      </c>
      <c r="O36" s="153"/>
      <c r="P36" s="153"/>
      <c r="Q36" s="153"/>
      <c r="R36" s="153"/>
      <c r="S36" s="153"/>
      <c r="T36" s="153"/>
      <c r="U36" s="153"/>
      <c r="V36" s="153"/>
      <c r="W36" s="153"/>
      <c r="X36" s="153"/>
    </row>
    <row r="37" spans="1:24" ht="12.75" customHeight="1">
      <c r="A37" s="153"/>
      <c r="B37" s="153"/>
      <c r="C37" s="153" t="s">
        <v>31</v>
      </c>
      <c r="D37" s="153">
        <v>148</v>
      </c>
      <c r="E37" s="153" t="s">
        <v>418</v>
      </c>
      <c r="F37" s="153" t="s">
        <v>459</v>
      </c>
      <c r="G37" s="153" t="s">
        <v>459</v>
      </c>
      <c r="H37" s="153"/>
      <c r="I37" s="153"/>
      <c r="J37" s="153" t="s">
        <v>39</v>
      </c>
      <c r="K37" s="153">
        <v>0</v>
      </c>
      <c r="L37" s="153">
        <v>0</v>
      </c>
      <c r="M37" s="153">
        <v>0</v>
      </c>
      <c r="N37" s="153">
        <v>0</v>
      </c>
      <c r="O37" s="153"/>
      <c r="P37" s="153"/>
      <c r="Q37" s="153"/>
      <c r="R37" s="153"/>
      <c r="S37" s="153"/>
      <c r="T37" s="153"/>
      <c r="U37" s="153"/>
      <c r="V37" s="153"/>
      <c r="W37" s="153"/>
      <c r="X37" s="153"/>
    </row>
    <row r="38" spans="1:24" ht="12.75" customHeight="1">
      <c r="A38" s="153"/>
      <c r="B38" s="153"/>
      <c r="C38" s="153" t="s">
        <v>64</v>
      </c>
      <c r="D38" s="153">
        <v>149</v>
      </c>
      <c r="E38" s="153" t="s">
        <v>418</v>
      </c>
      <c r="F38" s="153" t="s">
        <v>473</v>
      </c>
      <c r="G38" s="153" t="s">
        <v>473</v>
      </c>
      <c r="H38" s="153"/>
      <c r="I38" s="153"/>
      <c r="J38" s="153" t="s">
        <v>58</v>
      </c>
      <c r="K38" s="153">
        <v>0</v>
      </c>
      <c r="L38" s="153">
        <v>0</v>
      </c>
      <c r="M38" s="153">
        <v>0</v>
      </c>
      <c r="N38" s="153">
        <v>24</v>
      </c>
      <c r="O38" s="153"/>
      <c r="P38" s="153"/>
      <c r="Q38" s="153"/>
      <c r="R38" s="153"/>
      <c r="S38" s="153"/>
      <c r="T38" s="153"/>
      <c r="U38" s="153"/>
      <c r="V38" s="153"/>
      <c r="W38" s="153"/>
      <c r="X38" s="153"/>
    </row>
    <row r="39" spans="1:24" ht="12.75" customHeight="1">
      <c r="A39" s="153"/>
      <c r="B39" s="153"/>
      <c r="C39" s="153" t="s">
        <v>39</v>
      </c>
      <c r="D39" s="153">
        <v>150</v>
      </c>
      <c r="E39" s="153" t="s">
        <v>474</v>
      </c>
      <c r="F39" s="153" t="s">
        <v>475</v>
      </c>
      <c r="G39" s="153" t="s">
        <v>475</v>
      </c>
      <c r="H39" s="153"/>
      <c r="I39" s="153"/>
      <c r="J39" s="153" t="s">
        <v>68</v>
      </c>
      <c r="K39" s="153">
        <v>0</v>
      </c>
      <c r="L39" s="153">
        <v>1</v>
      </c>
      <c r="M39" s="153">
        <v>0</v>
      </c>
      <c r="N39" s="153">
        <v>52</v>
      </c>
      <c r="O39" s="153"/>
      <c r="P39" s="153"/>
      <c r="Q39" s="153"/>
      <c r="R39" s="153"/>
      <c r="S39" s="153"/>
      <c r="T39" s="153"/>
      <c r="U39" s="153"/>
      <c r="V39" s="153"/>
      <c r="W39" s="153"/>
      <c r="X39" s="153"/>
    </row>
    <row r="40" spans="1:24">
      <c r="A40" s="153"/>
      <c r="B40" s="153"/>
      <c r="C40" s="153" t="s">
        <v>58</v>
      </c>
      <c r="D40" s="153">
        <v>152</v>
      </c>
      <c r="E40" s="153" t="s">
        <v>418</v>
      </c>
      <c r="F40" s="153" t="s">
        <v>476</v>
      </c>
      <c r="G40" s="153" t="s">
        <v>476</v>
      </c>
      <c r="H40" s="153"/>
      <c r="I40" s="153"/>
      <c r="J40" s="153" t="s">
        <v>51</v>
      </c>
      <c r="K40" s="153">
        <v>0</v>
      </c>
      <c r="L40" s="153">
        <v>0</v>
      </c>
      <c r="M40" s="153">
        <v>0</v>
      </c>
      <c r="N40" s="153">
        <v>1</v>
      </c>
      <c r="O40" s="153"/>
      <c r="P40" s="153"/>
      <c r="Q40" s="153"/>
      <c r="R40" s="153"/>
      <c r="S40" s="153"/>
      <c r="T40" s="153"/>
      <c r="U40" s="153"/>
      <c r="V40" s="153"/>
      <c r="W40" s="153"/>
      <c r="X40" s="153"/>
    </row>
    <row r="41" spans="1:24">
      <c r="A41" s="153"/>
      <c r="B41" s="153"/>
      <c r="C41" s="153" t="s">
        <v>68</v>
      </c>
      <c r="D41" s="153">
        <v>153</v>
      </c>
      <c r="E41" s="153" t="s">
        <v>477</v>
      </c>
      <c r="F41" s="153" t="s">
        <v>478</v>
      </c>
      <c r="G41" s="153" t="s">
        <v>478</v>
      </c>
      <c r="H41" s="153"/>
      <c r="I41" s="153"/>
      <c r="J41" s="153" t="s">
        <v>44</v>
      </c>
      <c r="K41" s="153">
        <v>0</v>
      </c>
      <c r="L41" s="153">
        <v>0</v>
      </c>
      <c r="M41" s="153">
        <v>0</v>
      </c>
      <c r="N41" s="153">
        <v>25</v>
      </c>
      <c r="O41" s="153"/>
      <c r="P41" s="153"/>
      <c r="Q41" s="153"/>
      <c r="R41" s="153"/>
      <c r="S41" s="153"/>
      <c r="T41" s="153"/>
      <c r="U41" s="153"/>
      <c r="V41" s="153"/>
      <c r="W41" s="153"/>
      <c r="X41" s="153"/>
    </row>
    <row r="42" spans="1:24">
      <c r="A42" s="153"/>
      <c r="B42" s="153"/>
      <c r="C42" s="153" t="s">
        <v>51</v>
      </c>
      <c r="D42" s="153">
        <v>156</v>
      </c>
      <c r="E42" s="153" t="s">
        <v>479</v>
      </c>
      <c r="F42" s="153" t="s">
        <v>480</v>
      </c>
      <c r="G42" s="153" t="s">
        <v>481</v>
      </c>
      <c r="H42" s="153"/>
      <c r="I42" s="153"/>
      <c r="J42" s="153" t="s">
        <v>41</v>
      </c>
      <c r="K42" s="153">
        <v>0</v>
      </c>
      <c r="L42" s="153">
        <v>0</v>
      </c>
      <c r="M42" s="153">
        <v>0</v>
      </c>
      <c r="N42" s="153">
        <v>1</v>
      </c>
      <c r="O42" s="153"/>
      <c r="P42" s="153"/>
      <c r="Q42" s="153"/>
      <c r="R42" s="153"/>
      <c r="S42" s="153"/>
      <c r="T42" s="153"/>
      <c r="U42" s="153"/>
      <c r="V42" s="153"/>
      <c r="W42" s="153"/>
      <c r="X42" s="153"/>
    </row>
    <row r="43" spans="1:24">
      <c r="A43" s="153"/>
      <c r="B43" s="153"/>
      <c r="C43" s="153" t="s">
        <v>44</v>
      </c>
      <c r="D43" s="153">
        <v>157</v>
      </c>
      <c r="E43" s="153" t="s">
        <v>479</v>
      </c>
      <c r="F43" s="153" t="s">
        <v>482</v>
      </c>
      <c r="G43" s="153" t="s">
        <v>468</v>
      </c>
      <c r="H43" s="153"/>
      <c r="I43" s="153"/>
      <c r="J43" s="153" t="s">
        <v>165</v>
      </c>
      <c r="K43" s="153">
        <v>0</v>
      </c>
      <c r="L43" s="153">
        <v>0</v>
      </c>
      <c r="M43" s="153">
        <v>0</v>
      </c>
      <c r="N43" s="153">
        <v>3</v>
      </c>
      <c r="O43" s="153"/>
      <c r="P43" s="153"/>
      <c r="Q43" s="153"/>
      <c r="R43" s="153"/>
      <c r="S43" s="153"/>
      <c r="T43" s="153"/>
      <c r="U43" s="153"/>
      <c r="V43" s="153"/>
      <c r="W43" s="153"/>
      <c r="X43" s="153"/>
    </row>
    <row r="44" spans="1:24">
      <c r="A44" s="153"/>
      <c r="B44" s="153"/>
      <c r="C44" s="153" t="s">
        <v>41</v>
      </c>
      <c r="D44" s="153">
        <v>158</v>
      </c>
      <c r="E44" s="153" t="s">
        <v>418</v>
      </c>
      <c r="F44" s="153" t="s">
        <v>483</v>
      </c>
      <c r="G44" s="153" t="s">
        <v>484</v>
      </c>
      <c r="H44" s="153"/>
      <c r="I44" s="153"/>
      <c r="J44" s="153" t="s">
        <v>75</v>
      </c>
      <c r="K44" s="153">
        <v>0</v>
      </c>
      <c r="L44" s="153">
        <v>0</v>
      </c>
      <c r="M44" s="153">
        <v>0</v>
      </c>
      <c r="N44" s="153">
        <v>0</v>
      </c>
      <c r="O44" s="153"/>
      <c r="P44" s="153"/>
      <c r="Q44" s="153"/>
      <c r="R44" s="153"/>
      <c r="S44" s="153"/>
      <c r="T44" s="153"/>
      <c r="U44" s="153"/>
      <c r="V44" s="153"/>
      <c r="W44" s="153"/>
      <c r="X44" s="153"/>
    </row>
    <row r="45" spans="1:24">
      <c r="A45" s="153"/>
      <c r="B45" s="153"/>
      <c r="C45" s="153" t="s">
        <v>485</v>
      </c>
      <c r="D45" s="153">
        <v>9001</v>
      </c>
      <c r="E45" s="153" t="s">
        <v>486</v>
      </c>
      <c r="F45" s="153" t="s">
        <v>487</v>
      </c>
      <c r="G45" s="153" t="s">
        <v>488</v>
      </c>
      <c r="H45" s="153"/>
      <c r="I45" s="153"/>
      <c r="J45" s="153" t="s">
        <v>84</v>
      </c>
      <c r="K45" s="153">
        <v>0</v>
      </c>
      <c r="L45" s="153">
        <v>0</v>
      </c>
      <c r="M45" s="153">
        <v>0</v>
      </c>
      <c r="N45" s="153">
        <v>1</v>
      </c>
      <c r="O45" s="153"/>
      <c r="P45" s="153"/>
      <c r="Q45" s="153"/>
      <c r="R45" s="153"/>
      <c r="S45" s="153"/>
      <c r="T45" s="153"/>
      <c r="U45" s="153"/>
      <c r="V45" s="153"/>
      <c r="W45" s="153"/>
      <c r="X45" s="153"/>
    </row>
    <row r="46" spans="1:24">
      <c r="A46" s="153"/>
      <c r="B46" s="153"/>
      <c r="C46" s="153" t="s">
        <v>489</v>
      </c>
      <c r="D46" s="153">
        <v>200</v>
      </c>
      <c r="E46" s="153" t="s">
        <v>22</v>
      </c>
      <c r="F46" s="153" t="s">
        <v>490</v>
      </c>
      <c r="G46" s="153" t="s">
        <v>490</v>
      </c>
      <c r="H46" s="153"/>
      <c r="I46" s="153"/>
      <c r="J46" s="153" t="s">
        <v>86</v>
      </c>
      <c r="K46" s="153">
        <v>0</v>
      </c>
      <c r="L46" s="153">
        <v>0</v>
      </c>
      <c r="M46" s="153">
        <v>0</v>
      </c>
      <c r="N46" s="153">
        <v>7</v>
      </c>
      <c r="O46" s="153"/>
      <c r="P46" s="153"/>
      <c r="Q46" s="153"/>
      <c r="R46" s="153"/>
      <c r="S46" s="153"/>
      <c r="T46" s="153"/>
      <c r="U46" s="153"/>
      <c r="V46" s="153"/>
      <c r="W46" s="153"/>
      <c r="X46" s="153"/>
    </row>
    <row r="47" spans="1:24">
      <c r="A47" s="153"/>
      <c r="B47" s="153"/>
      <c r="C47" s="153" t="s">
        <v>165</v>
      </c>
      <c r="D47" s="153">
        <v>202</v>
      </c>
      <c r="E47" s="153" t="s">
        <v>418</v>
      </c>
      <c r="F47" s="153" t="s">
        <v>491</v>
      </c>
      <c r="G47" s="153" t="s">
        <v>491</v>
      </c>
      <c r="H47" s="153"/>
      <c r="I47" s="153"/>
      <c r="J47" s="153" t="s">
        <v>88</v>
      </c>
      <c r="K47" s="153">
        <v>0</v>
      </c>
      <c r="L47" s="153">
        <v>0</v>
      </c>
      <c r="M47" s="153">
        <v>0</v>
      </c>
      <c r="N47" s="153">
        <v>0</v>
      </c>
      <c r="O47" s="153"/>
      <c r="P47" s="153"/>
      <c r="Q47" s="153"/>
      <c r="R47" s="153"/>
      <c r="S47" s="153"/>
      <c r="T47" s="153"/>
      <c r="U47" s="153"/>
      <c r="V47" s="153"/>
      <c r="W47" s="153"/>
      <c r="X47" s="153"/>
    </row>
    <row r="48" spans="1:24">
      <c r="A48" s="153"/>
      <c r="B48" s="153"/>
      <c r="C48" s="153" t="s">
        <v>492</v>
      </c>
      <c r="D48" s="153">
        <v>203</v>
      </c>
      <c r="E48" s="153" t="s">
        <v>418</v>
      </c>
      <c r="F48" s="153" t="s">
        <v>493</v>
      </c>
      <c r="G48" s="153" t="s">
        <v>493</v>
      </c>
      <c r="H48" s="153"/>
      <c r="I48" s="153"/>
      <c r="J48" s="153" t="s">
        <v>83</v>
      </c>
      <c r="K48" s="153">
        <v>0</v>
      </c>
      <c r="L48" s="153">
        <v>0</v>
      </c>
      <c r="M48" s="153">
        <v>0</v>
      </c>
      <c r="N48" s="153">
        <v>5</v>
      </c>
      <c r="O48" s="153"/>
      <c r="P48" s="153"/>
      <c r="Q48" s="153"/>
      <c r="R48" s="153"/>
      <c r="S48" s="153"/>
      <c r="T48" s="153"/>
      <c r="U48" s="153"/>
      <c r="V48" s="153"/>
      <c r="W48" s="153"/>
      <c r="X48" s="153"/>
    </row>
    <row r="49" spans="1:24">
      <c r="A49" s="153"/>
      <c r="B49" s="153"/>
      <c r="C49" s="153" t="s">
        <v>75</v>
      </c>
      <c r="D49" s="153">
        <v>204</v>
      </c>
      <c r="E49" s="153" t="s">
        <v>418</v>
      </c>
      <c r="F49" s="153" t="s">
        <v>494</v>
      </c>
      <c r="G49" s="153" t="s">
        <v>494</v>
      </c>
      <c r="H49" s="153"/>
      <c r="I49" s="153"/>
      <c r="J49" s="153" t="s">
        <v>81</v>
      </c>
      <c r="K49" s="153">
        <v>0</v>
      </c>
      <c r="L49" s="153">
        <v>0</v>
      </c>
      <c r="M49" s="153">
        <v>0</v>
      </c>
      <c r="N49" s="153">
        <v>59</v>
      </c>
      <c r="O49" s="153"/>
      <c r="P49" s="153"/>
      <c r="Q49" s="153"/>
      <c r="R49" s="153"/>
      <c r="S49" s="153"/>
      <c r="T49" s="153"/>
      <c r="U49" s="153"/>
      <c r="V49" s="153"/>
      <c r="W49" s="153"/>
      <c r="X49" s="153"/>
    </row>
    <row r="50" spans="1:24">
      <c r="A50" s="153"/>
      <c r="B50" s="153"/>
      <c r="C50" s="153" t="s">
        <v>84</v>
      </c>
      <c r="D50" s="153">
        <v>206</v>
      </c>
      <c r="E50" s="153" t="s">
        <v>418</v>
      </c>
      <c r="F50" s="153" t="s">
        <v>495</v>
      </c>
      <c r="G50" s="153" t="s">
        <v>495</v>
      </c>
      <c r="H50" s="153"/>
      <c r="I50" s="153"/>
      <c r="J50" s="153" t="s">
        <v>76</v>
      </c>
      <c r="K50" s="153">
        <v>0</v>
      </c>
      <c r="L50" s="153">
        <v>1</v>
      </c>
      <c r="M50" s="153">
        <v>0</v>
      </c>
      <c r="N50" s="153">
        <v>9</v>
      </c>
      <c r="O50" s="153"/>
      <c r="P50" s="153"/>
      <c r="Q50" s="153"/>
      <c r="R50" s="153"/>
      <c r="S50" s="153"/>
      <c r="T50" s="153"/>
      <c r="U50" s="153"/>
      <c r="V50" s="153"/>
      <c r="W50" s="153"/>
      <c r="X50" s="153"/>
    </row>
    <row r="51" spans="1:24">
      <c r="A51" s="153"/>
      <c r="B51" s="153"/>
      <c r="C51" s="153" t="s">
        <v>86</v>
      </c>
      <c r="D51" s="153">
        <v>207</v>
      </c>
      <c r="E51" s="153" t="s">
        <v>418</v>
      </c>
      <c r="F51" s="153" t="s">
        <v>496</v>
      </c>
      <c r="G51" s="153" t="s">
        <v>496</v>
      </c>
      <c r="H51" s="153"/>
      <c r="I51" s="153"/>
      <c r="J51" s="153" t="s">
        <v>78</v>
      </c>
      <c r="K51" s="153">
        <v>0</v>
      </c>
      <c r="L51" s="153">
        <v>0</v>
      </c>
      <c r="M51" s="153">
        <v>0</v>
      </c>
      <c r="N51" s="153">
        <v>5</v>
      </c>
      <c r="O51" s="153"/>
      <c r="P51" s="153"/>
      <c r="Q51" s="153"/>
      <c r="R51" s="153"/>
      <c r="S51" s="153"/>
      <c r="T51" s="153"/>
      <c r="U51" s="153"/>
      <c r="V51" s="153"/>
      <c r="W51" s="153"/>
      <c r="X51" s="153"/>
    </row>
    <row r="52" spans="1:24">
      <c r="A52" s="153"/>
      <c r="B52" s="153"/>
      <c r="C52" s="153" t="s">
        <v>88</v>
      </c>
      <c r="D52" s="153">
        <v>208</v>
      </c>
      <c r="E52" s="153" t="s">
        <v>418</v>
      </c>
      <c r="F52" s="153" t="s">
        <v>497</v>
      </c>
      <c r="G52" s="153" t="s">
        <v>497</v>
      </c>
      <c r="H52" s="153"/>
      <c r="I52" s="153"/>
      <c r="J52" s="153" t="s">
        <v>91</v>
      </c>
      <c r="K52" s="153">
        <v>0</v>
      </c>
      <c r="L52" s="153">
        <v>0</v>
      </c>
      <c r="M52" s="153">
        <v>0</v>
      </c>
      <c r="N52" s="153">
        <v>0</v>
      </c>
      <c r="O52" s="153"/>
      <c r="P52" s="153"/>
      <c r="Q52" s="153"/>
      <c r="R52" s="153"/>
      <c r="S52" s="153"/>
      <c r="T52" s="153"/>
      <c r="U52" s="153"/>
      <c r="V52" s="153"/>
      <c r="W52" s="153"/>
      <c r="X52" s="153"/>
    </row>
    <row r="53" spans="1:24">
      <c r="A53" s="153"/>
      <c r="B53" s="153"/>
      <c r="C53" s="153" t="s">
        <v>83</v>
      </c>
      <c r="D53" s="153">
        <v>209</v>
      </c>
      <c r="E53" s="153" t="s">
        <v>457</v>
      </c>
      <c r="F53" s="153" t="s">
        <v>498</v>
      </c>
      <c r="G53" s="153" t="s">
        <v>498</v>
      </c>
      <c r="H53" s="153"/>
      <c r="I53" s="153"/>
      <c r="J53" s="153" t="s">
        <v>90</v>
      </c>
      <c r="K53" s="153">
        <v>0</v>
      </c>
      <c r="L53" s="153">
        <v>0</v>
      </c>
      <c r="M53" s="153">
        <v>0</v>
      </c>
      <c r="N53" s="153">
        <v>0</v>
      </c>
      <c r="O53" s="153"/>
      <c r="P53" s="153"/>
      <c r="Q53" s="153"/>
      <c r="R53" s="153"/>
      <c r="S53" s="153"/>
      <c r="T53" s="153"/>
      <c r="U53" s="153"/>
      <c r="V53" s="153"/>
      <c r="W53" s="153"/>
      <c r="X53" s="153"/>
    </row>
    <row r="54" spans="1:24">
      <c r="A54" s="153"/>
      <c r="B54" s="153"/>
      <c r="C54" s="153" t="s">
        <v>81</v>
      </c>
      <c r="D54" s="153">
        <v>215</v>
      </c>
      <c r="E54" s="153" t="s">
        <v>418</v>
      </c>
      <c r="F54" s="153" t="s">
        <v>499</v>
      </c>
      <c r="G54" s="153" t="s">
        <v>499</v>
      </c>
      <c r="H54" s="153"/>
      <c r="I54" s="153"/>
      <c r="J54" s="153" t="s">
        <v>79</v>
      </c>
      <c r="K54" s="153">
        <v>0</v>
      </c>
      <c r="L54" s="153">
        <v>0</v>
      </c>
      <c r="M54" s="153">
        <v>0</v>
      </c>
      <c r="N54" s="153">
        <v>5</v>
      </c>
      <c r="O54" s="153"/>
      <c r="P54" s="153"/>
      <c r="Q54" s="153"/>
      <c r="R54" s="153"/>
      <c r="S54" s="153"/>
      <c r="T54" s="153"/>
      <c r="U54" s="153"/>
      <c r="V54" s="153"/>
      <c r="W54" s="153"/>
      <c r="X54" s="153"/>
    </row>
    <row r="55" spans="1:24">
      <c r="A55" s="153"/>
      <c r="B55" s="153"/>
      <c r="C55" s="153" t="s">
        <v>76</v>
      </c>
      <c r="D55" s="153">
        <v>217</v>
      </c>
      <c r="E55" s="153" t="s">
        <v>418</v>
      </c>
      <c r="F55" s="153" t="s">
        <v>500</v>
      </c>
      <c r="G55" s="153" t="s">
        <v>500</v>
      </c>
      <c r="H55" s="153"/>
      <c r="I55" s="153"/>
      <c r="J55" s="153" t="s">
        <v>80</v>
      </c>
      <c r="K55" s="153">
        <v>0</v>
      </c>
      <c r="L55" s="153">
        <v>6</v>
      </c>
      <c r="M55" s="153">
        <v>0</v>
      </c>
      <c r="N55" s="153">
        <v>51</v>
      </c>
      <c r="O55" s="153"/>
      <c r="P55" s="153"/>
      <c r="Q55" s="153"/>
      <c r="R55" s="153"/>
      <c r="S55" s="153"/>
      <c r="T55" s="153"/>
      <c r="U55" s="153"/>
      <c r="V55" s="153"/>
      <c r="W55" s="153"/>
      <c r="X55" s="153"/>
    </row>
    <row r="56" spans="1:24">
      <c r="A56" s="153"/>
      <c r="B56" s="153"/>
      <c r="C56" s="153" t="s">
        <v>78</v>
      </c>
      <c r="D56" s="153">
        <v>219</v>
      </c>
      <c r="E56" s="153" t="s">
        <v>418</v>
      </c>
      <c r="F56" s="153" t="s">
        <v>501</v>
      </c>
      <c r="G56" s="153" t="s">
        <v>501</v>
      </c>
      <c r="H56" s="153"/>
      <c r="I56" s="153"/>
      <c r="J56" s="153" t="s">
        <v>73</v>
      </c>
      <c r="K56" s="153">
        <v>0</v>
      </c>
      <c r="L56" s="153">
        <v>15</v>
      </c>
      <c r="M56" s="153">
        <v>0</v>
      </c>
      <c r="N56" s="153">
        <v>243</v>
      </c>
      <c r="O56" s="153"/>
      <c r="P56" s="153"/>
      <c r="Q56" s="153"/>
      <c r="R56" s="153"/>
      <c r="S56" s="153"/>
      <c r="T56" s="153"/>
      <c r="U56" s="153"/>
      <c r="V56" s="153"/>
      <c r="W56" s="153"/>
      <c r="X56" s="153"/>
    </row>
    <row r="57" spans="1:24">
      <c r="A57" s="153"/>
      <c r="B57" s="153"/>
      <c r="C57" s="153" t="s">
        <v>91</v>
      </c>
      <c r="D57" s="153">
        <v>221</v>
      </c>
      <c r="E57" s="153" t="s">
        <v>418</v>
      </c>
      <c r="F57" s="153" t="s">
        <v>502</v>
      </c>
      <c r="G57" s="153" t="s">
        <v>502</v>
      </c>
      <c r="H57" s="153"/>
      <c r="I57" s="153"/>
      <c r="J57" s="153" t="s">
        <v>71</v>
      </c>
      <c r="K57" s="153">
        <v>0</v>
      </c>
      <c r="L57" s="153">
        <v>0</v>
      </c>
      <c r="M57" s="153">
        <v>0</v>
      </c>
      <c r="N57" s="153">
        <v>14</v>
      </c>
      <c r="O57" s="153"/>
      <c r="P57" s="153"/>
      <c r="Q57" s="153"/>
      <c r="R57" s="153"/>
      <c r="S57" s="153"/>
      <c r="T57" s="153"/>
      <c r="U57" s="153"/>
      <c r="V57" s="153"/>
      <c r="W57" s="153"/>
      <c r="X57" s="153"/>
    </row>
    <row r="58" spans="1:24">
      <c r="A58" s="153"/>
      <c r="B58" s="153"/>
      <c r="C58" s="153" t="s">
        <v>90</v>
      </c>
      <c r="D58" s="153">
        <v>222</v>
      </c>
      <c r="E58" s="153" t="s">
        <v>418</v>
      </c>
      <c r="F58" s="153" t="s">
        <v>503</v>
      </c>
      <c r="G58" s="153" t="s">
        <v>503</v>
      </c>
      <c r="H58" s="153"/>
      <c r="I58" s="153"/>
      <c r="J58" s="153" t="s">
        <v>70</v>
      </c>
      <c r="K58" s="153">
        <v>0</v>
      </c>
      <c r="L58" s="153">
        <v>0</v>
      </c>
      <c r="M58" s="153">
        <v>0</v>
      </c>
      <c r="N58" s="153">
        <v>14</v>
      </c>
      <c r="O58" s="153"/>
      <c r="P58" s="153"/>
      <c r="Q58" s="153"/>
      <c r="R58" s="153"/>
      <c r="S58" s="153"/>
      <c r="T58" s="153"/>
      <c r="U58" s="153"/>
      <c r="V58" s="153"/>
      <c r="W58" s="153"/>
      <c r="X58" s="153"/>
    </row>
    <row r="59" spans="1:24">
      <c r="A59" s="153"/>
      <c r="B59" s="153"/>
      <c r="C59" s="153" t="s">
        <v>79</v>
      </c>
      <c r="D59" s="153">
        <v>224</v>
      </c>
      <c r="E59" s="153" t="s">
        <v>418</v>
      </c>
      <c r="F59" s="153" t="s">
        <v>504</v>
      </c>
      <c r="G59" s="153" t="s">
        <v>504</v>
      </c>
      <c r="H59" s="153"/>
      <c r="I59" s="153"/>
      <c r="J59" s="153" t="s">
        <v>89</v>
      </c>
      <c r="K59" s="153">
        <v>0</v>
      </c>
      <c r="L59" s="153">
        <v>0</v>
      </c>
      <c r="M59" s="153">
        <v>0</v>
      </c>
      <c r="N59" s="153">
        <v>15</v>
      </c>
      <c r="O59" s="153"/>
      <c r="P59" s="153"/>
      <c r="Q59" s="153"/>
      <c r="R59" s="153"/>
      <c r="S59" s="153"/>
      <c r="T59" s="153"/>
      <c r="U59" s="153"/>
      <c r="V59" s="153"/>
      <c r="W59" s="153"/>
      <c r="X59" s="153"/>
    </row>
    <row r="60" spans="1:24">
      <c r="A60" s="153"/>
      <c r="B60" s="153"/>
      <c r="C60" s="153" t="s">
        <v>80</v>
      </c>
      <c r="D60" s="153">
        <v>225</v>
      </c>
      <c r="E60" s="153" t="s">
        <v>474</v>
      </c>
      <c r="F60" s="153" t="s">
        <v>505</v>
      </c>
      <c r="G60" s="153" t="s">
        <v>505</v>
      </c>
      <c r="H60" s="153"/>
      <c r="I60" s="153"/>
      <c r="J60" s="153" t="s">
        <v>82</v>
      </c>
      <c r="K60" s="153">
        <v>0</v>
      </c>
      <c r="L60" s="153">
        <v>0</v>
      </c>
      <c r="M60" s="153">
        <v>0</v>
      </c>
      <c r="N60" s="153">
        <v>16</v>
      </c>
      <c r="O60" s="153"/>
      <c r="P60" s="153"/>
      <c r="Q60" s="153"/>
      <c r="R60" s="153"/>
      <c r="S60" s="153"/>
      <c r="T60" s="153"/>
      <c r="U60" s="153"/>
      <c r="V60" s="153"/>
      <c r="W60" s="153"/>
      <c r="X60" s="153"/>
    </row>
    <row r="61" spans="1:24">
      <c r="A61" s="153"/>
      <c r="B61" s="153"/>
      <c r="C61" s="153" t="s">
        <v>73</v>
      </c>
      <c r="D61" s="153">
        <v>226</v>
      </c>
      <c r="E61" s="153" t="s">
        <v>418</v>
      </c>
      <c r="F61" s="153" t="s">
        <v>506</v>
      </c>
      <c r="G61" s="153" t="s">
        <v>506</v>
      </c>
      <c r="H61" s="153"/>
      <c r="I61" s="153"/>
      <c r="J61" s="153" t="s">
        <v>74</v>
      </c>
      <c r="K61" s="153">
        <v>0</v>
      </c>
      <c r="L61" s="153">
        <v>0</v>
      </c>
      <c r="M61" s="153">
        <v>0</v>
      </c>
      <c r="N61" s="153">
        <v>32</v>
      </c>
      <c r="O61" s="153"/>
      <c r="P61" s="153"/>
      <c r="Q61" s="153"/>
      <c r="R61" s="153"/>
      <c r="S61" s="153"/>
      <c r="T61" s="153"/>
      <c r="U61" s="153"/>
      <c r="V61" s="153"/>
      <c r="W61" s="153"/>
      <c r="X61" s="153"/>
    </row>
    <row r="62" spans="1:24">
      <c r="A62" s="153"/>
      <c r="B62" s="153"/>
      <c r="C62" s="153" t="s">
        <v>71</v>
      </c>
      <c r="D62" s="153">
        <v>227</v>
      </c>
      <c r="E62" s="153" t="s">
        <v>418</v>
      </c>
      <c r="F62" s="153" t="s">
        <v>507</v>
      </c>
      <c r="G62" s="153" t="s">
        <v>507</v>
      </c>
      <c r="H62" s="153"/>
      <c r="I62" s="153"/>
      <c r="J62" s="153" t="s">
        <v>72</v>
      </c>
      <c r="K62" s="153">
        <v>0</v>
      </c>
      <c r="L62" s="153">
        <v>0</v>
      </c>
      <c r="M62" s="153">
        <v>0</v>
      </c>
      <c r="N62" s="153">
        <v>1</v>
      </c>
      <c r="O62" s="153"/>
      <c r="P62" s="153"/>
      <c r="Q62" s="153"/>
      <c r="R62" s="153"/>
      <c r="S62" s="153"/>
      <c r="T62" s="153"/>
      <c r="U62" s="153"/>
      <c r="V62" s="153"/>
      <c r="W62" s="153"/>
      <c r="X62" s="153"/>
    </row>
    <row r="63" spans="1:24">
      <c r="A63" s="153"/>
      <c r="B63" s="153"/>
      <c r="C63" s="153" t="s">
        <v>70</v>
      </c>
      <c r="D63" s="153">
        <v>228</v>
      </c>
      <c r="E63" s="153" t="s">
        <v>418</v>
      </c>
      <c r="F63" s="153" t="s">
        <v>508</v>
      </c>
      <c r="G63" s="153" t="s">
        <v>508</v>
      </c>
      <c r="H63" s="153"/>
      <c r="I63" s="153"/>
      <c r="J63" s="153" t="s">
        <v>85</v>
      </c>
      <c r="K63" s="153">
        <v>0</v>
      </c>
      <c r="L63" s="153">
        <v>0</v>
      </c>
      <c r="M63" s="153">
        <v>0</v>
      </c>
      <c r="N63" s="153">
        <v>5</v>
      </c>
      <c r="O63" s="153"/>
      <c r="P63" s="153"/>
      <c r="Q63" s="153"/>
      <c r="R63" s="153"/>
      <c r="S63" s="153"/>
      <c r="T63" s="153"/>
      <c r="U63" s="153"/>
      <c r="V63" s="153"/>
      <c r="W63" s="153"/>
      <c r="X63" s="153"/>
    </row>
    <row r="64" spans="1:24">
      <c r="A64" s="153"/>
      <c r="B64" s="153"/>
      <c r="C64" s="153" t="s">
        <v>89</v>
      </c>
      <c r="D64" s="153">
        <v>233</v>
      </c>
      <c r="E64" s="153" t="s">
        <v>418</v>
      </c>
      <c r="F64" s="153" t="s">
        <v>509</v>
      </c>
      <c r="G64" s="153" t="s">
        <v>509</v>
      </c>
      <c r="H64" s="153"/>
      <c r="I64" s="153"/>
      <c r="J64" s="153" t="s">
        <v>87</v>
      </c>
      <c r="K64" s="153">
        <v>0</v>
      </c>
      <c r="L64" s="153">
        <v>0</v>
      </c>
      <c r="M64" s="153">
        <v>0</v>
      </c>
      <c r="N64" s="153">
        <v>7</v>
      </c>
      <c r="O64" s="153"/>
      <c r="P64" s="153"/>
      <c r="Q64" s="153"/>
      <c r="R64" s="153"/>
      <c r="S64" s="153"/>
      <c r="T64" s="153"/>
      <c r="U64" s="153"/>
      <c r="V64" s="153"/>
      <c r="W64" s="153"/>
      <c r="X64" s="153"/>
    </row>
    <row r="65" spans="1:24">
      <c r="A65" s="153"/>
      <c r="B65" s="153"/>
      <c r="C65" s="153" t="s">
        <v>82</v>
      </c>
      <c r="D65" s="153">
        <v>235</v>
      </c>
      <c r="E65" s="153" t="s">
        <v>474</v>
      </c>
      <c r="F65" s="153" t="s">
        <v>498</v>
      </c>
      <c r="G65" s="153" t="s">
        <v>498</v>
      </c>
      <c r="H65" s="153"/>
      <c r="I65" s="153"/>
      <c r="J65" s="153" t="s">
        <v>77</v>
      </c>
      <c r="K65" s="153">
        <v>0</v>
      </c>
      <c r="L65" s="153">
        <v>1</v>
      </c>
      <c r="M65" s="153">
        <v>0</v>
      </c>
      <c r="N65" s="153">
        <v>54</v>
      </c>
      <c r="O65" s="153"/>
      <c r="P65" s="153"/>
      <c r="Q65" s="153"/>
      <c r="R65" s="153"/>
      <c r="S65" s="153"/>
      <c r="T65" s="153"/>
      <c r="U65" s="153"/>
      <c r="V65" s="153"/>
      <c r="W65" s="153"/>
      <c r="X65" s="153"/>
    </row>
    <row r="66" spans="1:24">
      <c r="A66" s="153"/>
      <c r="B66" s="153"/>
      <c r="C66" s="153" t="s">
        <v>74</v>
      </c>
      <c r="D66" s="153">
        <v>238</v>
      </c>
      <c r="E66" s="153" t="s">
        <v>418</v>
      </c>
      <c r="F66" s="153" t="s">
        <v>510</v>
      </c>
      <c r="G66" s="153" t="s">
        <v>510</v>
      </c>
      <c r="H66" s="153"/>
      <c r="I66" s="153"/>
      <c r="J66" s="153" t="s">
        <v>174</v>
      </c>
      <c r="K66" s="153">
        <v>0</v>
      </c>
      <c r="L66" s="153">
        <v>2</v>
      </c>
      <c r="M66" s="153">
        <v>0</v>
      </c>
      <c r="N66" s="153">
        <v>11</v>
      </c>
      <c r="O66" s="153"/>
      <c r="P66" s="153"/>
      <c r="Q66" s="153"/>
      <c r="R66" s="153"/>
      <c r="S66" s="153"/>
      <c r="T66" s="153"/>
      <c r="U66" s="153"/>
      <c r="V66" s="153"/>
      <c r="W66" s="153"/>
      <c r="X66" s="153"/>
    </row>
    <row r="67" spans="1:24">
      <c r="A67" s="153"/>
      <c r="B67" s="153"/>
      <c r="C67" s="153" t="s">
        <v>72</v>
      </c>
      <c r="D67" s="153">
        <v>239</v>
      </c>
      <c r="E67" s="153" t="s">
        <v>418</v>
      </c>
      <c r="F67" s="153" t="s">
        <v>511</v>
      </c>
      <c r="G67" s="153" t="s">
        <v>511</v>
      </c>
      <c r="H67" s="153"/>
      <c r="I67" s="153"/>
      <c r="J67" s="153" t="s">
        <v>99</v>
      </c>
      <c r="K67" s="153">
        <v>0</v>
      </c>
      <c r="L67" s="153">
        <v>0</v>
      </c>
      <c r="M67" s="153">
        <v>0</v>
      </c>
      <c r="N67" s="153">
        <v>4</v>
      </c>
      <c r="O67" s="153"/>
      <c r="P67" s="153"/>
      <c r="Q67" s="153"/>
      <c r="R67" s="153"/>
      <c r="S67" s="153"/>
      <c r="T67" s="153"/>
      <c r="U67" s="153"/>
      <c r="V67" s="153"/>
      <c r="W67" s="153"/>
      <c r="X67" s="153"/>
    </row>
    <row r="68" spans="1:24">
      <c r="A68" s="153"/>
      <c r="B68" s="153"/>
      <c r="C68" s="153" t="s">
        <v>85</v>
      </c>
      <c r="D68" s="153">
        <v>240</v>
      </c>
      <c r="E68" s="153" t="s">
        <v>418</v>
      </c>
      <c r="F68" s="153" t="s">
        <v>512</v>
      </c>
      <c r="G68" s="153" t="s">
        <v>512</v>
      </c>
      <c r="H68" s="153"/>
      <c r="I68" s="153"/>
      <c r="J68" s="153" t="s">
        <v>93</v>
      </c>
      <c r="K68" s="153">
        <v>0</v>
      </c>
      <c r="L68" s="153">
        <v>8</v>
      </c>
      <c r="M68" s="153">
        <v>0</v>
      </c>
      <c r="N68" s="153">
        <v>237</v>
      </c>
      <c r="O68" s="153"/>
      <c r="P68" s="153"/>
      <c r="Q68" s="153"/>
      <c r="R68" s="153"/>
      <c r="S68" s="153"/>
      <c r="T68" s="153"/>
      <c r="U68" s="153"/>
      <c r="V68" s="153"/>
      <c r="W68" s="153"/>
      <c r="X68" s="153"/>
    </row>
    <row r="69" spans="1:24">
      <c r="A69" s="153"/>
      <c r="B69" s="153"/>
      <c r="C69" s="153" t="s">
        <v>87</v>
      </c>
      <c r="D69" s="153">
        <v>241</v>
      </c>
      <c r="E69" s="153" t="s">
        <v>418</v>
      </c>
      <c r="F69" s="153" t="s">
        <v>513</v>
      </c>
      <c r="G69" s="153" t="s">
        <v>513</v>
      </c>
      <c r="H69" s="153"/>
      <c r="I69" s="153"/>
      <c r="J69" s="153" t="s">
        <v>96</v>
      </c>
      <c r="K69" s="153">
        <v>0</v>
      </c>
      <c r="L69" s="153">
        <v>0</v>
      </c>
      <c r="M69" s="153">
        <v>0</v>
      </c>
      <c r="N69" s="153">
        <v>1</v>
      </c>
      <c r="O69" s="153"/>
      <c r="P69" s="153"/>
      <c r="Q69" s="153"/>
      <c r="R69" s="153"/>
      <c r="S69" s="153"/>
      <c r="T69" s="153"/>
      <c r="U69" s="153"/>
      <c r="V69" s="153"/>
      <c r="W69" s="153"/>
      <c r="X69" s="153"/>
    </row>
    <row r="70" spans="1:24">
      <c r="A70" s="153"/>
      <c r="B70" s="153"/>
      <c r="C70" s="153" t="s">
        <v>77</v>
      </c>
      <c r="D70" s="153">
        <v>242</v>
      </c>
      <c r="E70" s="153" t="s">
        <v>514</v>
      </c>
      <c r="F70" s="153" t="s">
        <v>515</v>
      </c>
      <c r="G70" s="153" t="s">
        <v>515</v>
      </c>
      <c r="H70" s="153"/>
      <c r="I70" s="153"/>
      <c r="J70" s="153" t="s">
        <v>105</v>
      </c>
      <c r="K70" s="153">
        <v>0</v>
      </c>
      <c r="L70" s="153">
        <v>0</v>
      </c>
      <c r="M70" s="153">
        <v>0</v>
      </c>
      <c r="N70" s="153">
        <v>54</v>
      </c>
      <c r="O70" s="153"/>
      <c r="P70" s="153"/>
      <c r="Q70" s="153"/>
      <c r="R70" s="153"/>
      <c r="S70" s="153"/>
      <c r="T70" s="153"/>
      <c r="U70" s="153"/>
      <c r="V70" s="153"/>
      <c r="W70" s="153"/>
      <c r="X70" s="153"/>
    </row>
    <row r="71" spans="1:24">
      <c r="A71" s="153"/>
      <c r="B71" s="153"/>
      <c r="C71" s="153" t="s">
        <v>516</v>
      </c>
      <c r="D71" s="153">
        <v>300</v>
      </c>
      <c r="E71" s="153" t="s">
        <v>22</v>
      </c>
      <c r="F71" s="153" t="s">
        <v>517</v>
      </c>
      <c r="G71" s="153" t="s">
        <v>517</v>
      </c>
      <c r="H71" s="153"/>
      <c r="I71" s="153"/>
      <c r="J71" s="153" t="s">
        <v>97</v>
      </c>
      <c r="K71" s="153">
        <v>0</v>
      </c>
      <c r="L71" s="153">
        <v>2</v>
      </c>
      <c r="M71" s="153">
        <v>0</v>
      </c>
      <c r="N71" s="153">
        <v>19</v>
      </c>
      <c r="O71" s="153"/>
      <c r="P71" s="153"/>
      <c r="Q71" s="153"/>
      <c r="R71" s="153"/>
      <c r="S71" s="153"/>
      <c r="T71" s="153"/>
      <c r="U71" s="153"/>
      <c r="V71" s="153"/>
      <c r="W71" s="153"/>
      <c r="X71" s="153"/>
    </row>
    <row r="72" spans="1:24">
      <c r="A72" s="153"/>
      <c r="B72" s="153"/>
      <c r="C72" s="153" t="s">
        <v>174</v>
      </c>
      <c r="D72" s="153">
        <v>301</v>
      </c>
      <c r="E72" s="153" t="s">
        <v>477</v>
      </c>
      <c r="F72" s="153" t="s">
        <v>518</v>
      </c>
      <c r="G72" s="153" t="s">
        <v>518</v>
      </c>
      <c r="H72" s="153"/>
      <c r="I72" s="153"/>
      <c r="J72" s="153" t="s">
        <v>98</v>
      </c>
      <c r="K72" s="153">
        <v>0</v>
      </c>
      <c r="L72" s="153">
        <v>2</v>
      </c>
      <c r="M72" s="153">
        <v>0</v>
      </c>
      <c r="N72" s="153">
        <v>49</v>
      </c>
      <c r="O72" s="153"/>
      <c r="P72" s="153"/>
      <c r="Q72" s="153"/>
      <c r="R72" s="153"/>
      <c r="S72" s="153"/>
      <c r="T72" s="153"/>
      <c r="U72" s="153"/>
      <c r="V72" s="153"/>
      <c r="W72" s="153"/>
      <c r="X72" s="153"/>
    </row>
    <row r="73" spans="1:24">
      <c r="A73" s="153"/>
      <c r="B73" s="153"/>
      <c r="C73" s="153" t="s">
        <v>99</v>
      </c>
      <c r="D73" s="153">
        <v>302</v>
      </c>
      <c r="E73" s="153" t="s">
        <v>477</v>
      </c>
      <c r="F73" s="153" t="s">
        <v>519</v>
      </c>
      <c r="G73" s="153" t="s">
        <v>519</v>
      </c>
      <c r="H73" s="153"/>
      <c r="I73" s="153"/>
      <c r="J73" s="153" t="s">
        <v>101</v>
      </c>
      <c r="K73" s="153">
        <v>0</v>
      </c>
      <c r="L73" s="153">
        <v>1</v>
      </c>
      <c r="M73" s="153">
        <v>0</v>
      </c>
      <c r="N73" s="153">
        <v>77</v>
      </c>
      <c r="O73" s="153"/>
      <c r="P73" s="153"/>
      <c r="Q73" s="153"/>
      <c r="R73" s="153"/>
      <c r="S73" s="153"/>
      <c r="T73" s="153"/>
      <c r="U73" s="153"/>
      <c r="V73" s="153"/>
      <c r="W73" s="153"/>
      <c r="X73" s="153"/>
    </row>
    <row r="74" spans="1:24">
      <c r="A74" s="153"/>
      <c r="B74" s="153"/>
      <c r="C74" s="153" t="s">
        <v>93</v>
      </c>
      <c r="D74" s="153">
        <v>303</v>
      </c>
      <c r="E74" s="153" t="s">
        <v>418</v>
      </c>
      <c r="F74" s="153" t="s">
        <v>520</v>
      </c>
      <c r="G74" s="153" t="s">
        <v>520</v>
      </c>
      <c r="H74" s="153"/>
      <c r="I74" s="153"/>
      <c r="J74" s="153" t="s">
        <v>95</v>
      </c>
      <c r="K74" s="153">
        <v>0</v>
      </c>
      <c r="L74" s="153">
        <v>0</v>
      </c>
      <c r="M74" s="153">
        <v>0</v>
      </c>
      <c r="N74" s="153">
        <v>9</v>
      </c>
      <c r="O74" s="153"/>
      <c r="P74" s="153"/>
      <c r="Q74" s="153"/>
      <c r="R74" s="153"/>
      <c r="S74" s="153"/>
      <c r="T74" s="153"/>
      <c r="U74" s="153"/>
      <c r="V74" s="153"/>
      <c r="W74" s="153"/>
      <c r="X74" s="153"/>
    </row>
    <row r="75" spans="1:24">
      <c r="A75" s="153"/>
      <c r="B75" s="153"/>
      <c r="C75" s="153" t="s">
        <v>96</v>
      </c>
      <c r="D75" s="153">
        <v>305</v>
      </c>
      <c r="E75" s="153" t="s">
        <v>418</v>
      </c>
      <c r="F75" s="153" t="s">
        <v>521</v>
      </c>
      <c r="G75" s="153" t="s">
        <v>521</v>
      </c>
      <c r="H75" s="153"/>
      <c r="I75" s="153"/>
      <c r="J75" s="153" t="s">
        <v>100</v>
      </c>
      <c r="K75" s="153">
        <v>0</v>
      </c>
      <c r="L75" s="153">
        <v>0</v>
      </c>
      <c r="M75" s="153">
        <v>0</v>
      </c>
      <c r="N75" s="153">
        <v>13</v>
      </c>
      <c r="O75" s="153"/>
      <c r="P75" s="153"/>
      <c r="Q75" s="153"/>
      <c r="R75" s="153"/>
      <c r="S75" s="153"/>
      <c r="T75" s="153"/>
      <c r="U75" s="153"/>
      <c r="V75" s="153"/>
      <c r="W75" s="153"/>
      <c r="X75" s="153"/>
    </row>
    <row r="76" spans="1:24">
      <c r="A76" s="153"/>
      <c r="B76" s="153"/>
      <c r="C76" s="153" t="s">
        <v>105</v>
      </c>
      <c r="D76" s="153">
        <v>307</v>
      </c>
      <c r="E76" s="153" t="s">
        <v>418</v>
      </c>
      <c r="F76" s="153" t="s">
        <v>522</v>
      </c>
      <c r="G76" s="153" t="s">
        <v>522</v>
      </c>
      <c r="H76" s="153"/>
      <c r="I76" s="153"/>
      <c r="J76" s="153" t="s">
        <v>102</v>
      </c>
      <c r="K76" s="153">
        <v>0</v>
      </c>
      <c r="L76" s="153">
        <v>3</v>
      </c>
      <c r="M76" s="153">
        <v>0</v>
      </c>
      <c r="N76" s="153">
        <v>74</v>
      </c>
      <c r="O76" s="153"/>
      <c r="P76" s="153"/>
      <c r="Q76" s="153"/>
      <c r="R76" s="153"/>
      <c r="S76" s="153"/>
      <c r="T76" s="153"/>
      <c r="U76" s="153"/>
      <c r="V76" s="153"/>
      <c r="W76" s="153"/>
      <c r="X76" s="153"/>
    </row>
    <row r="77" spans="1:24">
      <c r="A77" s="153"/>
      <c r="B77" s="153"/>
      <c r="C77" s="153" t="s">
        <v>97</v>
      </c>
      <c r="D77" s="153">
        <v>308</v>
      </c>
      <c r="E77" s="153" t="s">
        <v>418</v>
      </c>
      <c r="F77" s="153" t="s">
        <v>523</v>
      </c>
      <c r="G77" s="153" t="s">
        <v>523</v>
      </c>
      <c r="H77" s="153"/>
      <c r="I77" s="153"/>
      <c r="J77" s="153" t="s">
        <v>94</v>
      </c>
      <c r="K77" s="153">
        <v>0</v>
      </c>
      <c r="L77" s="153">
        <v>0</v>
      </c>
      <c r="M77" s="153">
        <v>0</v>
      </c>
      <c r="N77" s="153">
        <v>0</v>
      </c>
      <c r="O77" s="153"/>
      <c r="P77" s="153"/>
      <c r="Q77" s="153"/>
      <c r="R77" s="153"/>
      <c r="S77" s="153"/>
      <c r="T77" s="153"/>
      <c r="U77" s="153"/>
      <c r="V77" s="153"/>
      <c r="W77" s="153"/>
      <c r="X77" s="153"/>
    </row>
    <row r="78" spans="1:24">
      <c r="A78" s="153"/>
      <c r="B78" s="153"/>
      <c r="C78" s="153" t="s">
        <v>98</v>
      </c>
      <c r="D78" s="153">
        <v>313</v>
      </c>
      <c r="E78" s="153" t="s">
        <v>418</v>
      </c>
      <c r="F78" s="153" t="s">
        <v>524</v>
      </c>
      <c r="G78" s="153" t="s">
        <v>524</v>
      </c>
      <c r="H78" s="153"/>
      <c r="I78" s="153"/>
      <c r="J78" s="153" t="s">
        <v>92</v>
      </c>
      <c r="K78" s="153">
        <v>0</v>
      </c>
      <c r="L78" s="153">
        <v>11</v>
      </c>
      <c r="M78" s="153">
        <v>0</v>
      </c>
      <c r="N78" s="153">
        <v>338</v>
      </c>
      <c r="O78" s="153"/>
      <c r="P78" s="153"/>
      <c r="Q78" s="153"/>
      <c r="R78" s="153"/>
      <c r="S78" s="153"/>
      <c r="T78" s="153"/>
      <c r="U78" s="153"/>
      <c r="V78" s="153"/>
      <c r="W78" s="153"/>
      <c r="X78" s="153"/>
    </row>
    <row r="79" spans="1:24">
      <c r="A79" s="153"/>
      <c r="B79" s="153"/>
      <c r="C79" s="153" t="s">
        <v>101</v>
      </c>
      <c r="D79" s="153">
        <v>314</v>
      </c>
      <c r="E79" s="153" t="s">
        <v>418</v>
      </c>
      <c r="F79" s="153" t="s">
        <v>525</v>
      </c>
      <c r="G79" s="153" t="s">
        <v>525</v>
      </c>
      <c r="H79" s="153"/>
      <c r="I79" s="153"/>
      <c r="J79" s="153" t="s">
        <v>104</v>
      </c>
      <c r="K79" s="153">
        <v>0</v>
      </c>
      <c r="L79" s="153">
        <v>2</v>
      </c>
      <c r="M79" s="153">
        <v>0</v>
      </c>
      <c r="N79" s="153">
        <v>14</v>
      </c>
      <c r="O79" s="153"/>
      <c r="P79" s="153"/>
      <c r="Q79" s="153"/>
      <c r="R79" s="153"/>
      <c r="S79" s="153"/>
      <c r="T79" s="153"/>
      <c r="U79" s="153"/>
      <c r="V79" s="153"/>
      <c r="W79" s="153"/>
      <c r="X79" s="153"/>
    </row>
    <row r="80" spans="1:24">
      <c r="A80" s="153"/>
      <c r="B80" s="153"/>
      <c r="C80" s="153" t="s">
        <v>95</v>
      </c>
      <c r="D80" s="153">
        <v>316</v>
      </c>
      <c r="E80" s="153" t="s">
        <v>418</v>
      </c>
      <c r="F80" s="153" t="s">
        <v>526</v>
      </c>
      <c r="G80" s="153" t="s">
        <v>526</v>
      </c>
      <c r="H80" s="153"/>
      <c r="I80" s="153"/>
      <c r="J80" s="153" t="s">
        <v>103</v>
      </c>
      <c r="K80" s="153">
        <v>0</v>
      </c>
      <c r="L80" s="153">
        <v>0</v>
      </c>
      <c r="M80" s="153">
        <v>0</v>
      </c>
      <c r="N80" s="153">
        <v>2</v>
      </c>
      <c r="O80" s="153"/>
      <c r="P80" s="153"/>
      <c r="Q80" s="153"/>
      <c r="R80" s="153"/>
      <c r="S80" s="153"/>
      <c r="T80" s="153"/>
      <c r="U80" s="153"/>
      <c r="V80" s="153"/>
      <c r="W80" s="153"/>
      <c r="X80" s="153"/>
    </row>
    <row r="81" spans="1:24">
      <c r="A81" s="153"/>
      <c r="B81" s="153"/>
      <c r="C81" s="153" t="s">
        <v>100</v>
      </c>
      <c r="D81" s="153">
        <v>318</v>
      </c>
      <c r="E81" s="153" t="s">
        <v>418</v>
      </c>
      <c r="F81" s="153" t="s">
        <v>527</v>
      </c>
      <c r="G81" s="153" t="s">
        <v>527</v>
      </c>
      <c r="H81" s="153"/>
      <c r="I81" s="153"/>
      <c r="J81" s="153" t="s">
        <v>106</v>
      </c>
      <c r="K81" s="153">
        <v>0</v>
      </c>
      <c r="L81" s="153">
        <v>1</v>
      </c>
      <c r="M81" s="153">
        <v>0</v>
      </c>
      <c r="N81" s="153">
        <v>9</v>
      </c>
      <c r="O81" s="153"/>
      <c r="P81" s="153"/>
      <c r="Q81" s="153"/>
      <c r="R81" s="153"/>
      <c r="S81" s="153"/>
      <c r="T81" s="153"/>
      <c r="U81" s="153"/>
      <c r="V81" s="153"/>
      <c r="W81" s="153"/>
      <c r="X81" s="153"/>
    </row>
    <row r="82" spans="1:24">
      <c r="A82" s="153"/>
      <c r="B82" s="153"/>
      <c r="C82" s="153" t="s">
        <v>102</v>
      </c>
      <c r="D82" s="153">
        <v>319</v>
      </c>
      <c r="E82" s="153" t="s">
        <v>418</v>
      </c>
      <c r="F82" s="153" t="s">
        <v>528</v>
      </c>
      <c r="G82" s="153" t="s">
        <v>528</v>
      </c>
      <c r="H82" s="153"/>
      <c r="I82" s="153"/>
      <c r="J82" s="153" t="s">
        <v>176</v>
      </c>
      <c r="K82" s="153">
        <v>0</v>
      </c>
      <c r="L82" s="153">
        <v>0</v>
      </c>
      <c r="M82" s="153">
        <v>0</v>
      </c>
      <c r="N82" s="153">
        <v>20</v>
      </c>
      <c r="O82" s="153"/>
      <c r="P82" s="153"/>
      <c r="Q82" s="153"/>
      <c r="R82" s="153"/>
      <c r="S82" s="153"/>
      <c r="T82" s="153"/>
      <c r="U82" s="153"/>
      <c r="V82" s="153"/>
      <c r="W82" s="153"/>
      <c r="X82" s="153"/>
    </row>
    <row r="83" spans="1:24">
      <c r="A83" s="153"/>
      <c r="B83" s="153"/>
      <c r="C83" s="153" t="s">
        <v>94</v>
      </c>
      <c r="D83" s="153">
        <v>320</v>
      </c>
      <c r="E83" s="153" t="s">
        <v>529</v>
      </c>
      <c r="F83" s="153" t="s">
        <v>530</v>
      </c>
      <c r="G83" s="153" t="s">
        <v>530</v>
      </c>
      <c r="H83" s="153"/>
      <c r="I83" s="153"/>
      <c r="J83" s="153" t="s">
        <v>114</v>
      </c>
      <c r="K83" s="153">
        <v>0</v>
      </c>
      <c r="L83" s="153">
        <v>0</v>
      </c>
      <c r="M83" s="153">
        <v>0</v>
      </c>
      <c r="N83" s="153">
        <v>73</v>
      </c>
      <c r="O83" s="153"/>
      <c r="P83" s="153"/>
      <c r="Q83" s="153"/>
      <c r="R83" s="153"/>
      <c r="S83" s="153"/>
      <c r="T83" s="153"/>
      <c r="U83" s="153"/>
      <c r="V83" s="153"/>
      <c r="W83" s="153"/>
      <c r="X83" s="153"/>
    </row>
    <row r="84" spans="1:24">
      <c r="A84" s="153"/>
      <c r="B84" s="153"/>
      <c r="C84" s="153" t="s">
        <v>92</v>
      </c>
      <c r="D84" s="153">
        <v>322</v>
      </c>
      <c r="E84" s="153" t="s">
        <v>418</v>
      </c>
      <c r="F84" s="153" t="s">
        <v>518</v>
      </c>
      <c r="G84" s="153" t="s">
        <v>518</v>
      </c>
      <c r="H84" s="153"/>
      <c r="I84" s="153"/>
      <c r="J84" s="153" t="s">
        <v>113</v>
      </c>
      <c r="K84" s="153">
        <v>0</v>
      </c>
      <c r="L84" s="153">
        <v>0</v>
      </c>
      <c r="M84" s="153">
        <v>0</v>
      </c>
      <c r="N84" s="153">
        <v>5</v>
      </c>
      <c r="O84" s="153"/>
      <c r="P84" s="153"/>
      <c r="Q84" s="153"/>
      <c r="R84" s="153"/>
      <c r="S84" s="153"/>
      <c r="T84" s="153"/>
      <c r="U84" s="153"/>
      <c r="V84" s="153"/>
      <c r="W84" s="153"/>
      <c r="X84" s="153"/>
    </row>
    <row r="85" spans="1:24">
      <c r="A85" s="153"/>
      <c r="B85" s="153"/>
      <c r="C85" s="153" t="s">
        <v>104</v>
      </c>
      <c r="D85" s="153">
        <v>323</v>
      </c>
      <c r="E85" s="153" t="s">
        <v>474</v>
      </c>
      <c r="F85" s="153" t="s">
        <v>522</v>
      </c>
      <c r="G85" s="153" t="s">
        <v>522</v>
      </c>
      <c r="H85" s="153"/>
      <c r="I85" s="153"/>
      <c r="J85" s="153" t="s">
        <v>108</v>
      </c>
      <c r="K85" s="153">
        <v>0</v>
      </c>
      <c r="L85" s="153">
        <v>38</v>
      </c>
      <c r="M85" s="153">
        <v>0</v>
      </c>
      <c r="N85" s="153">
        <v>96</v>
      </c>
      <c r="O85" s="153"/>
      <c r="P85" s="153"/>
      <c r="Q85" s="153"/>
      <c r="R85" s="153"/>
      <c r="S85" s="153"/>
      <c r="T85" s="153"/>
      <c r="U85" s="153"/>
      <c r="V85" s="153"/>
      <c r="W85" s="153"/>
      <c r="X85" s="153"/>
    </row>
    <row r="86" spans="1:24">
      <c r="A86" s="153"/>
      <c r="B86" s="153"/>
      <c r="C86" s="153" t="s">
        <v>103</v>
      </c>
      <c r="D86" s="153">
        <v>324</v>
      </c>
      <c r="E86" s="153" t="s">
        <v>418</v>
      </c>
      <c r="F86" s="153" t="s">
        <v>531</v>
      </c>
      <c r="G86" s="153" t="s">
        <v>531</v>
      </c>
      <c r="H86" s="153"/>
      <c r="I86" s="153"/>
      <c r="J86" s="153" t="s">
        <v>107</v>
      </c>
      <c r="K86" s="153">
        <v>0</v>
      </c>
      <c r="L86" s="153">
        <v>1</v>
      </c>
      <c r="M86" s="153">
        <v>0</v>
      </c>
      <c r="N86" s="153">
        <v>17</v>
      </c>
      <c r="O86" s="153"/>
      <c r="P86" s="153"/>
      <c r="Q86" s="153"/>
      <c r="R86" s="153"/>
      <c r="S86" s="153"/>
      <c r="T86" s="153"/>
      <c r="U86" s="153"/>
      <c r="V86" s="153"/>
      <c r="W86" s="153"/>
      <c r="X86" s="153"/>
    </row>
    <row r="87" spans="1:24">
      <c r="A87" s="153"/>
      <c r="B87" s="153"/>
      <c r="C87" s="153" t="s">
        <v>532</v>
      </c>
      <c r="D87" s="153">
        <v>329</v>
      </c>
      <c r="E87" s="153" t="s">
        <v>533</v>
      </c>
      <c r="F87" s="153" t="s">
        <v>517</v>
      </c>
      <c r="G87" s="153" t="s">
        <v>517</v>
      </c>
      <c r="H87" s="153"/>
      <c r="I87" s="153"/>
      <c r="J87" s="153" t="s">
        <v>112</v>
      </c>
      <c r="K87" s="153">
        <v>0</v>
      </c>
      <c r="L87" s="153">
        <v>0</v>
      </c>
      <c r="M87" s="153">
        <v>0</v>
      </c>
      <c r="N87" s="153">
        <v>2</v>
      </c>
      <c r="O87" s="153"/>
      <c r="P87" s="153"/>
      <c r="Q87" s="153"/>
      <c r="R87" s="153"/>
      <c r="S87" s="153"/>
      <c r="T87" s="153"/>
      <c r="U87" s="153"/>
      <c r="V87" s="153"/>
      <c r="W87" s="153"/>
      <c r="X87" s="153"/>
    </row>
    <row r="88" spans="1:24">
      <c r="A88" s="153"/>
      <c r="B88" s="153"/>
      <c r="C88" s="153" t="s">
        <v>534</v>
      </c>
      <c r="D88" s="153">
        <v>400</v>
      </c>
      <c r="E88" s="153" t="s">
        <v>22</v>
      </c>
      <c r="F88" s="153" t="s">
        <v>535</v>
      </c>
      <c r="G88" s="153" t="s">
        <v>535</v>
      </c>
      <c r="H88" s="153"/>
      <c r="I88" s="153"/>
      <c r="J88" s="153" t="s">
        <v>115</v>
      </c>
      <c r="K88" s="153">
        <v>0</v>
      </c>
      <c r="L88" s="153">
        <v>0</v>
      </c>
      <c r="M88" s="153">
        <v>0</v>
      </c>
      <c r="N88" s="153">
        <v>6</v>
      </c>
      <c r="O88" s="153"/>
      <c r="P88" s="153"/>
      <c r="Q88" s="153"/>
      <c r="R88" s="153"/>
      <c r="S88" s="153"/>
      <c r="T88" s="153"/>
      <c r="U88" s="153"/>
      <c r="V88" s="153"/>
      <c r="W88" s="153"/>
      <c r="X88" s="153"/>
    </row>
    <row r="89" spans="1:24">
      <c r="A89" s="153"/>
      <c r="B89" s="153"/>
      <c r="C89" s="153" t="s">
        <v>106</v>
      </c>
      <c r="D89" s="153">
        <v>401</v>
      </c>
      <c r="E89" s="153" t="s">
        <v>418</v>
      </c>
      <c r="F89" s="153" t="s">
        <v>536</v>
      </c>
      <c r="G89" s="153" t="s">
        <v>536</v>
      </c>
      <c r="H89" s="153"/>
      <c r="I89" s="153"/>
      <c r="J89" s="153" t="s">
        <v>117</v>
      </c>
      <c r="K89" s="153">
        <v>0</v>
      </c>
      <c r="L89" s="153">
        <v>0</v>
      </c>
      <c r="M89" s="153">
        <v>0</v>
      </c>
      <c r="N89" s="153">
        <v>2</v>
      </c>
      <c r="O89" s="153"/>
      <c r="P89" s="153"/>
      <c r="Q89" s="153"/>
      <c r="R89" s="153"/>
      <c r="S89" s="153"/>
      <c r="T89" s="153"/>
      <c r="U89" s="153"/>
      <c r="V89" s="153"/>
      <c r="W89" s="153"/>
      <c r="X89" s="153"/>
    </row>
    <row r="90" spans="1:24">
      <c r="A90" s="153"/>
      <c r="B90" s="153"/>
      <c r="C90" s="153" t="s">
        <v>176</v>
      </c>
      <c r="D90" s="153">
        <v>405</v>
      </c>
      <c r="E90" s="153" t="s">
        <v>418</v>
      </c>
      <c r="F90" s="153" t="s">
        <v>537</v>
      </c>
      <c r="G90" s="153" t="s">
        <v>537</v>
      </c>
      <c r="H90" s="153"/>
      <c r="I90" s="153"/>
      <c r="J90" s="153" t="s">
        <v>116</v>
      </c>
      <c r="K90" s="153">
        <v>0</v>
      </c>
      <c r="L90" s="153">
        <v>0</v>
      </c>
      <c r="M90" s="153">
        <v>0</v>
      </c>
      <c r="N90" s="153">
        <v>3</v>
      </c>
      <c r="O90" s="153"/>
      <c r="P90" s="153"/>
      <c r="Q90" s="153"/>
      <c r="R90" s="153"/>
      <c r="S90" s="153"/>
      <c r="T90" s="153"/>
      <c r="U90" s="153"/>
      <c r="V90" s="153"/>
      <c r="W90" s="153"/>
      <c r="X90" s="153"/>
    </row>
    <row r="91" spans="1:24">
      <c r="A91" s="153"/>
      <c r="B91" s="153"/>
      <c r="C91" s="153" t="s">
        <v>114</v>
      </c>
      <c r="D91" s="153">
        <v>407</v>
      </c>
      <c r="E91" s="153" t="s">
        <v>418</v>
      </c>
      <c r="F91" s="153" t="s">
        <v>538</v>
      </c>
      <c r="G91" s="153" t="s">
        <v>538</v>
      </c>
      <c r="H91" s="153"/>
      <c r="I91" s="153"/>
      <c r="J91" s="153" t="s">
        <v>118</v>
      </c>
      <c r="K91" s="153">
        <v>0</v>
      </c>
      <c r="L91" s="153">
        <v>0</v>
      </c>
      <c r="M91" s="153">
        <v>0</v>
      </c>
      <c r="N91" s="153">
        <v>3</v>
      </c>
      <c r="O91" s="153"/>
      <c r="P91" s="153"/>
      <c r="Q91" s="153"/>
      <c r="R91" s="153"/>
      <c r="S91" s="153"/>
      <c r="T91" s="153"/>
      <c r="U91" s="153"/>
      <c r="V91" s="153"/>
      <c r="W91" s="153"/>
      <c r="X91" s="153"/>
    </row>
    <row r="92" spans="1:24">
      <c r="A92" s="153"/>
      <c r="B92" s="153"/>
      <c r="C92" s="153" t="s">
        <v>113</v>
      </c>
      <c r="D92" s="153">
        <v>408</v>
      </c>
      <c r="E92" s="153" t="s">
        <v>418</v>
      </c>
      <c r="F92" s="153" t="s">
        <v>539</v>
      </c>
      <c r="G92" s="153" t="s">
        <v>539</v>
      </c>
      <c r="H92" s="153"/>
      <c r="I92" s="153"/>
      <c r="J92" s="153" t="s">
        <v>109</v>
      </c>
      <c r="K92" s="153">
        <v>0</v>
      </c>
      <c r="L92" s="153">
        <v>0</v>
      </c>
      <c r="M92" s="153">
        <v>0</v>
      </c>
      <c r="N92" s="153">
        <v>7</v>
      </c>
      <c r="O92" s="153"/>
      <c r="P92" s="153"/>
      <c r="Q92" s="153"/>
      <c r="R92" s="153"/>
      <c r="S92" s="153"/>
      <c r="T92" s="153"/>
      <c r="U92" s="153"/>
      <c r="V92" s="153"/>
      <c r="W92" s="153"/>
      <c r="X92" s="153"/>
    </row>
    <row r="93" spans="1:24">
      <c r="A93" s="153"/>
      <c r="B93" s="153"/>
      <c r="C93" s="153" t="s">
        <v>108</v>
      </c>
      <c r="D93" s="153">
        <v>410</v>
      </c>
      <c r="E93" s="153" t="s">
        <v>418</v>
      </c>
      <c r="F93" s="153" t="s">
        <v>540</v>
      </c>
      <c r="G93" s="153" t="s">
        <v>540</v>
      </c>
      <c r="H93" s="153"/>
      <c r="I93" s="153"/>
      <c r="J93" s="153" t="s">
        <v>111</v>
      </c>
      <c r="K93" s="153">
        <v>0</v>
      </c>
      <c r="L93" s="153">
        <v>0</v>
      </c>
      <c r="M93" s="153">
        <v>0</v>
      </c>
      <c r="N93" s="153">
        <v>0</v>
      </c>
      <c r="O93" s="153"/>
      <c r="P93" s="153"/>
      <c r="Q93" s="153"/>
      <c r="R93" s="153"/>
      <c r="S93" s="153"/>
      <c r="T93" s="153"/>
      <c r="U93" s="153"/>
      <c r="V93" s="153"/>
      <c r="W93" s="153"/>
      <c r="X93" s="153"/>
    </row>
    <row r="94" spans="1:24">
      <c r="A94" s="153"/>
      <c r="B94" s="153"/>
      <c r="C94" s="153" t="s">
        <v>107</v>
      </c>
      <c r="D94" s="153">
        <v>411</v>
      </c>
      <c r="E94" s="153" t="s">
        <v>418</v>
      </c>
      <c r="F94" s="153" t="s">
        <v>541</v>
      </c>
      <c r="G94" s="153" t="s">
        <v>541</v>
      </c>
      <c r="H94" s="153"/>
      <c r="I94" s="153"/>
      <c r="J94" s="153" t="s">
        <v>110</v>
      </c>
      <c r="K94" s="153">
        <v>0</v>
      </c>
      <c r="L94" s="153">
        <v>3</v>
      </c>
      <c r="M94" s="153">
        <v>0</v>
      </c>
      <c r="N94" s="153">
        <v>62</v>
      </c>
      <c r="O94" s="153"/>
      <c r="P94" s="153"/>
      <c r="Q94" s="153"/>
      <c r="R94" s="153"/>
      <c r="S94" s="153"/>
      <c r="T94" s="153"/>
      <c r="U94" s="153"/>
      <c r="V94" s="153"/>
      <c r="W94" s="153"/>
      <c r="X94" s="153"/>
    </row>
    <row r="95" spans="1:24">
      <c r="A95" s="153"/>
      <c r="B95" s="153"/>
      <c r="C95" s="153" t="s">
        <v>112</v>
      </c>
      <c r="D95" s="153">
        <v>413</v>
      </c>
      <c r="E95" s="153" t="s">
        <v>418</v>
      </c>
      <c r="F95" s="153" t="s">
        <v>542</v>
      </c>
      <c r="G95" s="153" t="s">
        <v>542</v>
      </c>
      <c r="H95" s="153"/>
      <c r="I95" s="153"/>
      <c r="J95" s="153" t="s">
        <v>125</v>
      </c>
      <c r="K95" s="153">
        <v>0</v>
      </c>
      <c r="L95" s="153">
        <v>21</v>
      </c>
      <c r="M95" s="153">
        <v>0</v>
      </c>
      <c r="N95" s="153">
        <v>173</v>
      </c>
      <c r="O95" s="153"/>
      <c r="P95" s="153"/>
      <c r="Q95" s="153"/>
      <c r="R95" s="153"/>
      <c r="S95" s="153"/>
      <c r="T95" s="153"/>
      <c r="U95" s="153"/>
      <c r="V95" s="153"/>
      <c r="W95" s="153"/>
      <c r="X95" s="153"/>
    </row>
    <row r="96" spans="1:24">
      <c r="A96" s="153"/>
      <c r="B96" s="153"/>
      <c r="C96" s="153" t="s">
        <v>115</v>
      </c>
      <c r="D96" s="153">
        <v>415</v>
      </c>
      <c r="E96" s="153" t="s">
        <v>435</v>
      </c>
      <c r="F96" s="153" t="s">
        <v>543</v>
      </c>
      <c r="G96" s="153" t="s">
        <v>543</v>
      </c>
      <c r="H96" s="153"/>
      <c r="I96" s="153"/>
      <c r="J96" s="153" t="s">
        <v>126</v>
      </c>
      <c r="K96" s="153">
        <v>0</v>
      </c>
      <c r="L96" s="153">
        <v>8</v>
      </c>
      <c r="M96" s="153">
        <v>0</v>
      </c>
      <c r="N96" s="153">
        <v>250</v>
      </c>
      <c r="O96" s="153"/>
      <c r="P96" s="153"/>
      <c r="Q96" s="153"/>
      <c r="R96" s="153"/>
      <c r="S96" s="153"/>
      <c r="T96" s="153"/>
      <c r="U96" s="153"/>
      <c r="V96" s="153"/>
      <c r="W96" s="153"/>
      <c r="X96" s="153"/>
    </row>
    <row r="97" spans="1:24">
      <c r="A97" s="153"/>
      <c r="B97" s="153"/>
      <c r="C97" s="153" t="s">
        <v>117</v>
      </c>
      <c r="D97" s="153">
        <v>416</v>
      </c>
      <c r="E97" s="153" t="s">
        <v>418</v>
      </c>
      <c r="F97" s="153" t="s">
        <v>544</v>
      </c>
      <c r="G97" s="153" t="s">
        <v>544</v>
      </c>
      <c r="H97" s="153"/>
      <c r="I97" s="153"/>
      <c r="J97" s="153" t="s">
        <v>178</v>
      </c>
      <c r="K97" s="153">
        <v>0</v>
      </c>
      <c r="L97" s="153">
        <v>0</v>
      </c>
      <c r="M97" s="153">
        <v>0</v>
      </c>
      <c r="N97" s="153">
        <v>8</v>
      </c>
      <c r="O97" s="153"/>
      <c r="P97" s="153"/>
      <c r="Q97" s="153"/>
      <c r="R97" s="153"/>
      <c r="S97" s="153"/>
      <c r="T97" s="153"/>
      <c r="U97" s="153"/>
      <c r="V97" s="153"/>
      <c r="W97" s="153"/>
      <c r="X97" s="153"/>
    </row>
    <row r="98" spans="1:24">
      <c r="A98" s="153"/>
      <c r="B98" s="153"/>
      <c r="C98" s="153" t="s">
        <v>116</v>
      </c>
      <c r="D98" s="153">
        <v>417</v>
      </c>
      <c r="E98" s="153" t="s">
        <v>418</v>
      </c>
      <c r="F98" s="153" t="s">
        <v>545</v>
      </c>
      <c r="G98" s="153" t="s">
        <v>545</v>
      </c>
      <c r="H98" s="153"/>
      <c r="I98" s="153"/>
      <c r="J98" s="153" t="s">
        <v>132</v>
      </c>
      <c r="K98" s="153">
        <v>0</v>
      </c>
      <c r="L98" s="153">
        <v>1</v>
      </c>
      <c r="M98" s="153">
        <v>0</v>
      </c>
      <c r="N98" s="153">
        <v>17</v>
      </c>
      <c r="O98" s="153"/>
      <c r="P98" s="153"/>
      <c r="Q98" s="153"/>
      <c r="R98" s="153"/>
      <c r="S98" s="153"/>
      <c r="T98" s="153"/>
      <c r="U98" s="153"/>
      <c r="V98" s="153"/>
      <c r="W98" s="153"/>
      <c r="X98" s="153"/>
    </row>
    <row r="99" spans="1:24">
      <c r="A99" s="153"/>
      <c r="B99" s="153"/>
      <c r="C99" s="153" t="s">
        <v>118</v>
      </c>
      <c r="D99" s="153">
        <v>418</v>
      </c>
      <c r="E99" s="153" t="s">
        <v>418</v>
      </c>
      <c r="F99" s="153" t="s">
        <v>546</v>
      </c>
      <c r="G99" s="153" t="s">
        <v>546</v>
      </c>
      <c r="H99" s="153"/>
      <c r="I99" s="153"/>
      <c r="J99" s="153" t="s">
        <v>120</v>
      </c>
      <c r="K99" s="153">
        <v>0</v>
      </c>
      <c r="L99" s="153">
        <v>0</v>
      </c>
      <c r="M99" s="153">
        <v>0</v>
      </c>
      <c r="N99" s="153">
        <v>4</v>
      </c>
      <c r="O99" s="153"/>
      <c r="P99" s="153"/>
      <c r="Q99" s="153"/>
      <c r="R99" s="153"/>
      <c r="S99" s="153"/>
      <c r="T99" s="153"/>
      <c r="U99" s="153"/>
      <c r="V99" s="153"/>
      <c r="W99" s="153"/>
      <c r="X99" s="153"/>
    </row>
    <row r="100" spans="1:24">
      <c r="A100" s="153"/>
      <c r="B100" s="153"/>
      <c r="C100" s="153" t="s">
        <v>109</v>
      </c>
      <c r="D100" s="153">
        <v>420</v>
      </c>
      <c r="E100" s="153" t="s">
        <v>457</v>
      </c>
      <c r="F100" s="153" t="s">
        <v>540</v>
      </c>
      <c r="G100" s="153" t="s">
        <v>540</v>
      </c>
      <c r="H100" s="153"/>
      <c r="I100" s="153"/>
      <c r="J100" s="153" t="s">
        <v>121</v>
      </c>
      <c r="K100" s="153">
        <v>0</v>
      </c>
      <c r="L100" s="153">
        <v>0</v>
      </c>
      <c r="M100" s="153">
        <v>0</v>
      </c>
      <c r="N100" s="153">
        <v>6</v>
      </c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</row>
    <row r="101" spans="1:24">
      <c r="A101" s="153"/>
      <c r="B101" s="153"/>
      <c r="C101" s="153" t="s">
        <v>111</v>
      </c>
      <c r="D101" s="153">
        <v>421</v>
      </c>
      <c r="E101" s="153" t="s">
        <v>547</v>
      </c>
      <c r="F101" s="153" t="s">
        <v>548</v>
      </c>
      <c r="G101" s="153" t="s">
        <v>548</v>
      </c>
      <c r="H101" s="153"/>
      <c r="I101" s="153"/>
      <c r="J101" s="153" t="s">
        <v>123</v>
      </c>
      <c r="K101" s="153">
        <v>0</v>
      </c>
      <c r="L101" s="153">
        <v>0</v>
      </c>
      <c r="M101" s="153">
        <v>0</v>
      </c>
      <c r="N101" s="153">
        <v>1</v>
      </c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</row>
    <row r="102" spans="1:24">
      <c r="A102" s="153"/>
      <c r="B102" s="153"/>
      <c r="C102" s="153" t="s">
        <v>110</v>
      </c>
      <c r="D102" s="153">
        <v>422</v>
      </c>
      <c r="E102" s="153" t="s">
        <v>549</v>
      </c>
      <c r="F102" s="153" t="s">
        <v>550</v>
      </c>
      <c r="G102" s="153" t="s">
        <v>550</v>
      </c>
      <c r="H102" s="153"/>
      <c r="I102" s="153"/>
      <c r="J102" s="153" t="s">
        <v>124</v>
      </c>
      <c r="K102" s="153">
        <v>0</v>
      </c>
      <c r="L102" s="153">
        <v>0</v>
      </c>
      <c r="M102" s="153">
        <v>0</v>
      </c>
      <c r="N102" s="153">
        <v>51</v>
      </c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</row>
    <row r="103" spans="1:24">
      <c r="A103" s="153"/>
      <c r="B103" s="153"/>
      <c r="C103" s="153" t="s">
        <v>551</v>
      </c>
      <c r="D103" s="153">
        <v>500</v>
      </c>
      <c r="E103" s="153" t="s">
        <v>22</v>
      </c>
      <c r="F103" s="153" t="s">
        <v>552</v>
      </c>
      <c r="G103" s="153" t="s">
        <v>552</v>
      </c>
      <c r="H103" s="153"/>
      <c r="I103" s="153"/>
      <c r="J103" s="153" t="s">
        <v>128</v>
      </c>
      <c r="K103" s="153">
        <v>0</v>
      </c>
      <c r="L103" s="153">
        <v>0</v>
      </c>
      <c r="M103" s="153">
        <v>0</v>
      </c>
      <c r="N103" s="153">
        <v>9</v>
      </c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</row>
    <row r="104" spans="1:24">
      <c r="A104" s="153"/>
      <c r="B104" s="153"/>
      <c r="C104" s="153" t="s">
        <v>125</v>
      </c>
      <c r="D104" s="153">
        <v>501</v>
      </c>
      <c r="E104" s="153" t="s">
        <v>422</v>
      </c>
      <c r="F104" s="153" t="s">
        <v>553</v>
      </c>
      <c r="G104" s="153" t="s">
        <v>553</v>
      </c>
      <c r="H104" s="153"/>
      <c r="I104" s="153"/>
      <c r="J104" s="153" t="s">
        <v>131</v>
      </c>
      <c r="K104" s="153">
        <v>0</v>
      </c>
      <c r="L104" s="153">
        <v>0</v>
      </c>
      <c r="M104" s="153">
        <v>0</v>
      </c>
      <c r="N104" s="153">
        <v>1</v>
      </c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</row>
    <row r="105" spans="1:24">
      <c r="A105" s="153"/>
      <c r="B105" s="153"/>
      <c r="C105" s="153" t="s">
        <v>126</v>
      </c>
      <c r="D105" s="153">
        <v>502</v>
      </c>
      <c r="E105" s="153" t="s">
        <v>418</v>
      </c>
      <c r="F105" s="153" t="s">
        <v>554</v>
      </c>
      <c r="G105" s="153" t="s">
        <v>554</v>
      </c>
      <c r="H105" s="153"/>
      <c r="I105" s="153"/>
      <c r="J105" s="153" t="s">
        <v>134</v>
      </c>
      <c r="K105" s="153">
        <v>0</v>
      </c>
      <c r="L105" s="153">
        <v>0</v>
      </c>
      <c r="M105" s="153">
        <v>0</v>
      </c>
      <c r="N105" s="153">
        <v>7</v>
      </c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</row>
    <row r="106" spans="1:24">
      <c r="A106" s="153"/>
      <c r="B106" s="153"/>
      <c r="C106" s="153" t="s">
        <v>178</v>
      </c>
      <c r="D106" s="153">
        <v>505</v>
      </c>
      <c r="E106" s="153" t="s">
        <v>418</v>
      </c>
      <c r="F106" s="153" t="s">
        <v>555</v>
      </c>
      <c r="G106" s="153" t="s">
        <v>555</v>
      </c>
      <c r="H106" s="153"/>
      <c r="I106" s="153"/>
      <c r="J106" s="153" t="s">
        <v>133</v>
      </c>
      <c r="K106" s="153">
        <v>0</v>
      </c>
      <c r="L106" s="153">
        <v>0</v>
      </c>
      <c r="M106" s="153">
        <v>0</v>
      </c>
      <c r="N106" s="153">
        <v>5</v>
      </c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</row>
    <row r="107" spans="1:24">
      <c r="A107" s="153"/>
      <c r="B107" s="153"/>
      <c r="C107" s="153" t="s">
        <v>132</v>
      </c>
      <c r="D107" s="153">
        <v>506</v>
      </c>
      <c r="E107" s="153" t="s">
        <v>477</v>
      </c>
      <c r="F107" s="153" t="s">
        <v>556</v>
      </c>
      <c r="G107" s="153" t="s">
        <v>556</v>
      </c>
      <c r="H107" s="153"/>
      <c r="I107" s="153"/>
      <c r="J107" s="153" t="s">
        <v>135</v>
      </c>
      <c r="K107" s="153">
        <v>0</v>
      </c>
      <c r="L107" s="153">
        <v>0</v>
      </c>
      <c r="M107" s="153">
        <v>0</v>
      </c>
      <c r="N107" s="153">
        <v>4</v>
      </c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</row>
    <row r="108" spans="1:24">
      <c r="A108" s="153"/>
      <c r="B108" s="153"/>
      <c r="C108" s="153" t="s">
        <v>120</v>
      </c>
      <c r="D108" s="153">
        <v>507</v>
      </c>
      <c r="E108" s="153" t="s">
        <v>418</v>
      </c>
      <c r="F108" s="153" t="s">
        <v>491</v>
      </c>
      <c r="G108" s="153" t="s">
        <v>491</v>
      </c>
      <c r="H108" s="153"/>
      <c r="I108" s="153"/>
      <c r="J108" s="153" t="s">
        <v>136</v>
      </c>
      <c r="K108" s="153">
        <v>0</v>
      </c>
      <c r="L108" s="153">
        <v>0</v>
      </c>
      <c r="M108" s="153">
        <v>0</v>
      </c>
      <c r="N108" s="153">
        <v>3</v>
      </c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</row>
    <row r="109" spans="1:24">
      <c r="A109" s="153"/>
      <c r="B109" s="153"/>
      <c r="C109" s="153" t="s">
        <v>121</v>
      </c>
      <c r="D109" s="153">
        <v>508</v>
      </c>
      <c r="E109" s="153" t="s">
        <v>418</v>
      </c>
      <c r="F109" s="153" t="s">
        <v>557</v>
      </c>
      <c r="G109" s="153" t="s">
        <v>557</v>
      </c>
      <c r="H109" s="153"/>
      <c r="I109" s="153"/>
      <c r="J109" s="153" t="s">
        <v>137</v>
      </c>
      <c r="K109" s="153">
        <v>0</v>
      </c>
      <c r="L109" s="153">
        <v>0</v>
      </c>
      <c r="M109" s="153">
        <v>0</v>
      </c>
      <c r="N109" s="153">
        <v>6</v>
      </c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</row>
    <row r="110" spans="1:24">
      <c r="A110" s="153"/>
      <c r="B110" s="153"/>
      <c r="C110" s="153" t="s">
        <v>123</v>
      </c>
      <c r="D110" s="153">
        <v>513</v>
      </c>
      <c r="E110" s="153" t="s">
        <v>418</v>
      </c>
      <c r="F110" s="153" t="s">
        <v>558</v>
      </c>
      <c r="G110" s="153" t="s">
        <v>558</v>
      </c>
      <c r="H110" s="153"/>
      <c r="I110" s="153"/>
      <c r="J110" s="153" t="s">
        <v>138</v>
      </c>
      <c r="K110" s="153">
        <v>0</v>
      </c>
      <c r="L110" s="153">
        <v>0</v>
      </c>
      <c r="M110" s="153">
        <v>0</v>
      </c>
      <c r="N110" s="153">
        <v>6</v>
      </c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</row>
    <row r="111" spans="1:24">
      <c r="A111" s="153"/>
      <c r="B111" s="153"/>
      <c r="C111" s="153" t="s">
        <v>124</v>
      </c>
      <c r="D111" s="153">
        <v>514</v>
      </c>
      <c r="E111" s="153" t="s">
        <v>418</v>
      </c>
      <c r="F111" s="153" t="s">
        <v>559</v>
      </c>
      <c r="G111" s="153" t="s">
        <v>559</v>
      </c>
      <c r="H111" s="153"/>
      <c r="I111" s="153"/>
      <c r="J111" s="153" t="s">
        <v>130</v>
      </c>
      <c r="K111" s="153">
        <v>0</v>
      </c>
      <c r="L111" s="153">
        <v>0</v>
      </c>
      <c r="M111" s="153">
        <v>0</v>
      </c>
      <c r="N111" s="153">
        <v>8</v>
      </c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</row>
    <row r="112" spans="1:24">
      <c r="A112" s="153"/>
      <c r="B112" s="153"/>
      <c r="C112" s="153" t="s">
        <v>128</v>
      </c>
      <c r="D112" s="153">
        <v>515</v>
      </c>
      <c r="E112" s="153" t="s">
        <v>418</v>
      </c>
      <c r="F112" s="153" t="s">
        <v>560</v>
      </c>
      <c r="G112" s="153" t="s">
        <v>560</v>
      </c>
      <c r="H112" s="153"/>
      <c r="I112" s="153"/>
      <c r="J112" s="153" t="s">
        <v>119</v>
      </c>
      <c r="K112" s="153">
        <v>0</v>
      </c>
      <c r="L112" s="153">
        <v>0</v>
      </c>
      <c r="M112" s="153">
        <v>0</v>
      </c>
      <c r="N112" s="153">
        <v>20</v>
      </c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</row>
    <row r="113" spans="1:24">
      <c r="A113" s="153"/>
      <c r="B113" s="153"/>
      <c r="C113" s="153" t="s">
        <v>131</v>
      </c>
      <c r="D113" s="153">
        <v>517</v>
      </c>
      <c r="E113" s="153" t="s">
        <v>418</v>
      </c>
      <c r="F113" s="153" t="s">
        <v>561</v>
      </c>
      <c r="G113" s="153" t="s">
        <v>561</v>
      </c>
      <c r="H113" s="153"/>
      <c r="I113" s="153"/>
      <c r="J113" s="153" t="s">
        <v>122</v>
      </c>
      <c r="K113" s="153">
        <v>0</v>
      </c>
      <c r="L113" s="153">
        <v>0</v>
      </c>
      <c r="M113" s="153">
        <v>0</v>
      </c>
      <c r="N113" s="153">
        <v>0</v>
      </c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</row>
    <row r="114" spans="1:24">
      <c r="A114" s="153"/>
      <c r="B114" s="153"/>
      <c r="C114" s="153" t="s">
        <v>134</v>
      </c>
      <c r="D114" s="153">
        <v>518</v>
      </c>
      <c r="E114" s="153" t="s">
        <v>418</v>
      </c>
      <c r="F114" s="153" t="s">
        <v>562</v>
      </c>
      <c r="G114" s="153" t="s">
        <v>562</v>
      </c>
      <c r="H114" s="153"/>
      <c r="I114" s="153"/>
      <c r="J114" s="153" t="s">
        <v>129</v>
      </c>
      <c r="K114" s="153">
        <v>0</v>
      </c>
      <c r="L114" s="153">
        <v>0</v>
      </c>
      <c r="M114" s="153">
        <v>0</v>
      </c>
      <c r="N114" s="153">
        <v>3</v>
      </c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</row>
    <row r="115" spans="1:24">
      <c r="A115" s="153"/>
      <c r="B115" s="153"/>
      <c r="C115" s="153" t="s">
        <v>133</v>
      </c>
      <c r="D115" s="153">
        <v>519</v>
      </c>
      <c r="E115" s="153" t="s">
        <v>418</v>
      </c>
      <c r="F115" s="153" t="s">
        <v>563</v>
      </c>
      <c r="G115" s="153" t="s">
        <v>563</v>
      </c>
      <c r="H115" s="153"/>
      <c r="I115" s="153"/>
      <c r="J115" s="153" t="s">
        <v>127</v>
      </c>
      <c r="K115" s="153">
        <v>0</v>
      </c>
      <c r="L115" s="153">
        <v>4</v>
      </c>
      <c r="M115" s="153">
        <v>0</v>
      </c>
      <c r="N115" s="153">
        <v>72</v>
      </c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</row>
    <row r="116" spans="1:24">
      <c r="A116" s="153"/>
      <c r="B116" s="153"/>
      <c r="C116" s="153" t="s">
        <v>135</v>
      </c>
      <c r="D116" s="153">
        <v>521</v>
      </c>
      <c r="E116" s="153" t="s">
        <v>418</v>
      </c>
      <c r="F116" s="153" t="s">
        <v>564</v>
      </c>
      <c r="G116" s="153" t="s">
        <v>564</v>
      </c>
      <c r="H116" s="153"/>
      <c r="I116" s="153"/>
      <c r="J116" s="153" t="s">
        <v>149</v>
      </c>
      <c r="K116" s="153">
        <v>0</v>
      </c>
      <c r="L116" s="153">
        <v>0</v>
      </c>
      <c r="M116" s="153">
        <v>0</v>
      </c>
      <c r="N116" s="153">
        <v>78</v>
      </c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</row>
    <row r="117" spans="1:24">
      <c r="A117" s="153"/>
      <c r="B117" s="153"/>
      <c r="C117" s="153" t="s">
        <v>136</v>
      </c>
      <c r="D117" s="153">
        <v>523</v>
      </c>
      <c r="E117" s="153" t="s">
        <v>418</v>
      </c>
      <c r="F117" s="153" t="s">
        <v>565</v>
      </c>
      <c r="G117" s="153" t="s">
        <v>565</v>
      </c>
      <c r="H117" s="153"/>
      <c r="I117" s="153"/>
      <c r="J117" s="153" t="s">
        <v>139</v>
      </c>
      <c r="K117" s="153">
        <v>0</v>
      </c>
      <c r="L117" s="153">
        <v>0</v>
      </c>
      <c r="M117" s="153">
        <v>0</v>
      </c>
      <c r="N117" s="153">
        <v>9</v>
      </c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</row>
    <row r="118" spans="1:24">
      <c r="A118" s="153"/>
      <c r="B118" s="153"/>
      <c r="C118" s="153" t="s">
        <v>137</v>
      </c>
      <c r="D118" s="153">
        <v>524</v>
      </c>
      <c r="E118" s="153" t="s">
        <v>418</v>
      </c>
      <c r="F118" s="153" t="s">
        <v>566</v>
      </c>
      <c r="G118" s="153" t="s">
        <v>566</v>
      </c>
      <c r="H118" s="153"/>
      <c r="I118" s="153"/>
      <c r="J118" s="153" t="s">
        <v>183</v>
      </c>
      <c r="K118" s="153">
        <v>0</v>
      </c>
      <c r="L118" s="153">
        <v>0</v>
      </c>
      <c r="M118" s="153">
        <v>0</v>
      </c>
      <c r="N118" s="153">
        <v>18</v>
      </c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</row>
    <row r="119" spans="1:24">
      <c r="A119" s="153"/>
      <c r="B119" s="153"/>
      <c r="C119" s="153" t="s">
        <v>138</v>
      </c>
      <c r="D119" s="153">
        <v>527</v>
      </c>
      <c r="E119" s="153" t="s">
        <v>418</v>
      </c>
      <c r="F119" s="153" t="s">
        <v>567</v>
      </c>
      <c r="G119" s="153" t="s">
        <v>567</v>
      </c>
      <c r="H119" s="153"/>
      <c r="I119" s="153"/>
      <c r="J119" s="153" t="s">
        <v>151</v>
      </c>
      <c r="K119" s="153">
        <v>0</v>
      </c>
      <c r="L119" s="153">
        <v>0</v>
      </c>
      <c r="M119" s="153">
        <v>0</v>
      </c>
      <c r="N119" s="153">
        <v>1</v>
      </c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</row>
    <row r="120" spans="1:24">
      <c r="A120" s="153"/>
      <c r="B120" s="153"/>
      <c r="C120" s="153" t="s">
        <v>130</v>
      </c>
      <c r="D120" s="153">
        <v>530</v>
      </c>
      <c r="E120" s="153" t="s">
        <v>418</v>
      </c>
      <c r="F120" s="153" t="s">
        <v>568</v>
      </c>
      <c r="G120" s="153" t="s">
        <v>568</v>
      </c>
      <c r="H120" s="153"/>
      <c r="I120" s="153"/>
      <c r="J120" s="153" t="s">
        <v>152</v>
      </c>
      <c r="K120" s="153">
        <v>0</v>
      </c>
      <c r="L120" s="153">
        <v>0</v>
      </c>
      <c r="M120" s="153">
        <v>0</v>
      </c>
      <c r="N120" s="153">
        <v>2</v>
      </c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</row>
    <row r="121" spans="1:24">
      <c r="A121" s="153"/>
      <c r="B121" s="153"/>
      <c r="C121" s="153" t="s">
        <v>119</v>
      </c>
      <c r="D121" s="153">
        <v>531</v>
      </c>
      <c r="E121" s="153" t="s">
        <v>418</v>
      </c>
      <c r="F121" s="153" t="s">
        <v>569</v>
      </c>
      <c r="G121" s="153" t="s">
        <v>569</v>
      </c>
      <c r="H121" s="153"/>
      <c r="I121" s="153"/>
      <c r="J121" s="153" t="s">
        <v>156</v>
      </c>
      <c r="K121" s="153">
        <v>0</v>
      </c>
      <c r="L121" s="153">
        <v>0</v>
      </c>
      <c r="M121" s="153">
        <v>0</v>
      </c>
      <c r="N121" s="153">
        <v>7</v>
      </c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</row>
    <row r="122" spans="1:24">
      <c r="A122" s="153"/>
      <c r="B122" s="153"/>
      <c r="C122" s="153" t="s">
        <v>122</v>
      </c>
      <c r="D122" s="153">
        <v>533</v>
      </c>
      <c r="E122" s="153" t="s">
        <v>418</v>
      </c>
      <c r="F122" s="153" t="s">
        <v>570</v>
      </c>
      <c r="G122" s="153" t="s">
        <v>570</v>
      </c>
      <c r="H122" s="153"/>
      <c r="I122" s="153"/>
      <c r="J122" s="153" t="s">
        <v>157</v>
      </c>
      <c r="K122" s="153">
        <v>0</v>
      </c>
      <c r="L122" s="153">
        <v>0</v>
      </c>
      <c r="M122" s="153">
        <v>0</v>
      </c>
      <c r="N122" s="153">
        <v>6</v>
      </c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</row>
    <row r="123" spans="1:24">
      <c r="A123" s="153"/>
      <c r="B123" s="153"/>
      <c r="C123" s="153" t="s">
        <v>129</v>
      </c>
      <c r="D123" s="153">
        <v>535</v>
      </c>
      <c r="E123" s="153" t="s">
        <v>479</v>
      </c>
      <c r="F123" s="153" t="s">
        <v>571</v>
      </c>
      <c r="G123" s="153" t="s">
        <v>571</v>
      </c>
      <c r="H123" s="153"/>
      <c r="I123" s="153"/>
      <c r="J123" s="153" t="s">
        <v>150</v>
      </c>
      <c r="K123" s="153">
        <v>0</v>
      </c>
      <c r="L123" s="153">
        <v>0</v>
      </c>
      <c r="M123" s="153">
        <v>0</v>
      </c>
      <c r="N123" s="153">
        <v>41</v>
      </c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</row>
    <row r="124" spans="1:24">
      <c r="A124" s="153"/>
      <c r="B124" s="153"/>
      <c r="C124" s="153" t="s">
        <v>127</v>
      </c>
      <c r="D124" s="153">
        <v>537</v>
      </c>
      <c r="E124" s="153" t="s">
        <v>572</v>
      </c>
      <c r="F124" s="153" t="s">
        <v>573</v>
      </c>
      <c r="G124" s="153" t="s">
        <v>573</v>
      </c>
      <c r="H124" s="153"/>
      <c r="I124" s="153"/>
      <c r="J124" s="153" t="s">
        <v>143</v>
      </c>
      <c r="K124" s="153">
        <v>0</v>
      </c>
      <c r="L124" s="153">
        <v>0</v>
      </c>
      <c r="M124" s="153">
        <v>0</v>
      </c>
      <c r="N124" s="153">
        <v>31</v>
      </c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</row>
    <row r="125" spans="1:24">
      <c r="A125" s="153"/>
      <c r="B125" s="153"/>
      <c r="C125" s="153" t="s">
        <v>574</v>
      </c>
      <c r="D125" s="153">
        <v>549</v>
      </c>
      <c r="E125" s="153" t="s">
        <v>22</v>
      </c>
      <c r="F125" s="153" t="s">
        <v>552</v>
      </c>
      <c r="G125" s="153" t="s">
        <v>552</v>
      </c>
      <c r="H125" s="153"/>
      <c r="I125" s="153"/>
      <c r="J125" s="153" t="s">
        <v>140</v>
      </c>
      <c r="K125" s="153">
        <v>0</v>
      </c>
      <c r="L125" s="153">
        <v>0</v>
      </c>
      <c r="M125" s="153">
        <v>0</v>
      </c>
      <c r="N125" s="153">
        <v>26</v>
      </c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</row>
    <row r="126" spans="1:24">
      <c r="A126" s="153"/>
      <c r="B126" s="153"/>
      <c r="C126" s="153" t="s">
        <v>575</v>
      </c>
      <c r="D126" s="153">
        <v>600</v>
      </c>
      <c r="E126" s="153" t="s">
        <v>22</v>
      </c>
      <c r="F126" s="153" t="s">
        <v>576</v>
      </c>
      <c r="G126" s="153" t="s">
        <v>576</v>
      </c>
      <c r="H126" s="153"/>
      <c r="I126" s="153"/>
      <c r="J126" s="153" t="s">
        <v>141</v>
      </c>
      <c r="K126" s="153">
        <v>0</v>
      </c>
      <c r="L126" s="153">
        <v>3</v>
      </c>
      <c r="M126" s="153">
        <v>0</v>
      </c>
      <c r="N126" s="153">
        <v>19</v>
      </c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</row>
    <row r="127" spans="1:24">
      <c r="A127" s="153"/>
      <c r="B127" s="153"/>
      <c r="C127" s="153" t="s">
        <v>149</v>
      </c>
      <c r="D127" s="153">
        <v>601</v>
      </c>
      <c r="E127" s="153" t="s">
        <v>418</v>
      </c>
      <c r="F127" s="153" t="s">
        <v>577</v>
      </c>
      <c r="G127" s="153" t="s">
        <v>577</v>
      </c>
      <c r="H127" s="153"/>
      <c r="I127" s="153"/>
      <c r="J127" s="153" t="s">
        <v>153</v>
      </c>
      <c r="K127" s="153">
        <v>0</v>
      </c>
      <c r="L127" s="153">
        <v>2</v>
      </c>
      <c r="M127" s="153">
        <v>0</v>
      </c>
      <c r="N127" s="153">
        <v>157</v>
      </c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</row>
    <row r="128" spans="1:24">
      <c r="A128" s="153"/>
      <c r="B128" s="153"/>
      <c r="C128" s="153" t="s">
        <v>139</v>
      </c>
      <c r="D128" s="153">
        <v>602</v>
      </c>
      <c r="E128" s="153" t="s">
        <v>418</v>
      </c>
      <c r="F128" s="153" t="s">
        <v>578</v>
      </c>
      <c r="G128" s="153" t="s">
        <v>578</v>
      </c>
      <c r="H128" s="153"/>
      <c r="I128" s="153"/>
      <c r="J128" s="153" t="s">
        <v>158</v>
      </c>
      <c r="K128" s="153">
        <v>0</v>
      </c>
      <c r="L128" s="153">
        <v>0</v>
      </c>
      <c r="M128" s="153">
        <v>0</v>
      </c>
      <c r="N128" s="153">
        <v>23</v>
      </c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</row>
    <row r="129" spans="1:24">
      <c r="A129" s="153"/>
      <c r="B129" s="153"/>
      <c r="C129" s="153" t="s">
        <v>183</v>
      </c>
      <c r="D129" s="153">
        <v>603</v>
      </c>
      <c r="E129" s="153" t="s">
        <v>418</v>
      </c>
      <c r="F129" s="153" t="s">
        <v>579</v>
      </c>
      <c r="G129" s="153" t="s">
        <v>579</v>
      </c>
      <c r="H129" s="153"/>
      <c r="I129" s="153"/>
      <c r="J129" s="153" t="s">
        <v>154</v>
      </c>
      <c r="K129" s="153">
        <v>0</v>
      </c>
      <c r="L129" s="153">
        <v>1</v>
      </c>
      <c r="M129" s="153">
        <v>0</v>
      </c>
      <c r="N129" s="153">
        <v>77</v>
      </c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</row>
    <row r="130" spans="1:24">
      <c r="A130" s="153"/>
      <c r="B130" s="153"/>
      <c r="C130" s="153" t="s">
        <v>151</v>
      </c>
      <c r="D130" s="153">
        <v>607</v>
      </c>
      <c r="E130" s="153" t="s">
        <v>418</v>
      </c>
      <c r="F130" s="153" t="s">
        <v>580</v>
      </c>
      <c r="G130" s="153" t="s">
        <v>580</v>
      </c>
      <c r="H130" s="153"/>
      <c r="I130" s="153"/>
      <c r="J130" s="153" t="s">
        <v>142</v>
      </c>
      <c r="K130" s="153">
        <v>0</v>
      </c>
      <c r="L130" s="153">
        <v>0</v>
      </c>
      <c r="M130" s="153">
        <v>0</v>
      </c>
      <c r="N130" s="153">
        <v>1</v>
      </c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</row>
    <row r="131" spans="1:24">
      <c r="A131" s="153"/>
      <c r="B131" s="153"/>
      <c r="C131" s="153" t="s">
        <v>152</v>
      </c>
      <c r="D131" s="153">
        <v>608</v>
      </c>
      <c r="E131" s="153" t="s">
        <v>418</v>
      </c>
      <c r="F131" s="153" t="s">
        <v>581</v>
      </c>
      <c r="G131" s="153" t="s">
        <v>581</v>
      </c>
      <c r="H131" s="153"/>
      <c r="I131" s="153"/>
      <c r="J131" s="153" t="s">
        <v>144</v>
      </c>
      <c r="K131" s="153">
        <v>0</v>
      </c>
      <c r="L131" s="153">
        <v>0</v>
      </c>
      <c r="M131" s="153">
        <v>0</v>
      </c>
      <c r="N131" s="153">
        <v>0</v>
      </c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</row>
    <row r="132" spans="1:24">
      <c r="A132" s="153"/>
      <c r="B132" s="153"/>
      <c r="C132" s="153" t="s">
        <v>156</v>
      </c>
      <c r="D132" s="153">
        <v>609</v>
      </c>
      <c r="E132" s="153" t="s">
        <v>418</v>
      </c>
      <c r="F132" s="153" t="s">
        <v>582</v>
      </c>
      <c r="G132" s="153" t="s">
        <v>582</v>
      </c>
      <c r="H132" s="153"/>
      <c r="I132" s="153"/>
      <c r="J132" s="153" t="s">
        <v>145</v>
      </c>
      <c r="K132" s="153">
        <v>0</v>
      </c>
      <c r="L132" s="153">
        <v>0</v>
      </c>
      <c r="M132" s="153">
        <v>0</v>
      </c>
      <c r="N132" s="153">
        <v>1</v>
      </c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</row>
    <row r="133" spans="1:24">
      <c r="A133" s="153"/>
      <c r="B133" s="153"/>
      <c r="C133" s="153" t="s">
        <v>157</v>
      </c>
      <c r="D133" s="153">
        <v>610</v>
      </c>
      <c r="E133" s="153" t="s">
        <v>418</v>
      </c>
      <c r="F133" s="153" t="s">
        <v>583</v>
      </c>
      <c r="G133" s="153" t="s">
        <v>583</v>
      </c>
      <c r="H133" s="153"/>
      <c r="I133" s="153"/>
      <c r="J133" s="153" t="s">
        <v>148</v>
      </c>
      <c r="K133" s="153">
        <v>0</v>
      </c>
      <c r="L133" s="153">
        <v>0</v>
      </c>
      <c r="M133" s="153">
        <v>0</v>
      </c>
      <c r="N133" s="153">
        <v>0</v>
      </c>
      <c r="O133" s="153"/>
      <c r="P133" s="153"/>
      <c r="Q133" s="153"/>
      <c r="R133" s="153"/>
      <c r="S133" s="153"/>
      <c r="T133" s="153"/>
      <c r="U133" s="153"/>
      <c r="V133" s="153"/>
      <c r="W133" s="153"/>
      <c r="X133" s="153"/>
    </row>
    <row r="134" spans="1:24">
      <c r="A134" s="153"/>
      <c r="B134" s="153"/>
      <c r="C134" s="153" t="s">
        <v>150</v>
      </c>
      <c r="D134" s="153">
        <v>611</v>
      </c>
      <c r="E134" s="153" t="s">
        <v>457</v>
      </c>
      <c r="F134" s="153" t="s">
        <v>577</v>
      </c>
      <c r="G134" s="153" t="s">
        <v>577</v>
      </c>
      <c r="H134" s="153"/>
      <c r="I134" s="153"/>
      <c r="J134" s="153" t="s">
        <v>155</v>
      </c>
      <c r="K134" s="153">
        <v>0</v>
      </c>
      <c r="L134" s="153">
        <v>0</v>
      </c>
      <c r="M134" s="153">
        <v>0</v>
      </c>
      <c r="N134" s="153">
        <v>5</v>
      </c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</row>
    <row r="135" spans="1:24">
      <c r="A135" s="153"/>
      <c r="B135" s="153"/>
      <c r="C135" s="153" t="s">
        <v>143</v>
      </c>
      <c r="D135" s="153">
        <v>612</v>
      </c>
      <c r="E135" s="153" t="s">
        <v>418</v>
      </c>
      <c r="F135" s="153" t="s">
        <v>584</v>
      </c>
      <c r="G135" s="153" t="s">
        <v>584</v>
      </c>
      <c r="H135" s="153"/>
      <c r="I135" s="153"/>
      <c r="J135" s="153" t="s">
        <v>147</v>
      </c>
      <c r="K135" s="153">
        <v>0</v>
      </c>
      <c r="L135" s="153">
        <v>0</v>
      </c>
      <c r="M135" s="153">
        <v>0</v>
      </c>
      <c r="N135" s="153">
        <v>1</v>
      </c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</row>
    <row r="136" spans="1:24">
      <c r="A136" s="153"/>
      <c r="B136" s="153"/>
      <c r="C136" s="153" t="s">
        <v>140</v>
      </c>
      <c r="D136" s="153">
        <v>613</v>
      </c>
      <c r="E136" s="153" t="s">
        <v>418</v>
      </c>
      <c r="F136" s="153" t="s">
        <v>585</v>
      </c>
      <c r="G136" s="153" t="s">
        <v>585</v>
      </c>
      <c r="H136" s="153"/>
      <c r="I136" s="153"/>
      <c r="J136" s="153" t="s">
        <v>146</v>
      </c>
      <c r="K136" s="153">
        <v>0</v>
      </c>
      <c r="L136" s="153">
        <v>1</v>
      </c>
      <c r="M136" s="153">
        <v>0</v>
      </c>
      <c r="N136" s="153">
        <v>44</v>
      </c>
      <c r="O136" s="153"/>
      <c r="P136" s="153"/>
      <c r="Q136" s="153"/>
      <c r="R136" s="153"/>
      <c r="S136" s="153"/>
      <c r="T136" s="153"/>
      <c r="U136" s="153"/>
      <c r="V136" s="153"/>
      <c r="W136" s="153"/>
      <c r="X136" s="153"/>
    </row>
    <row r="137" spans="1:24">
      <c r="A137" s="153"/>
      <c r="B137" s="153"/>
      <c r="C137" s="153" t="s">
        <v>141</v>
      </c>
      <c r="D137" s="153">
        <v>615</v>
      </c>
      <c r="E137" s="153" t="s">
        <v>457</v>
      </c>
      <c r="F137" s="153" t="s">
        <v>585</v>
      </c>
      <c r="G137" s="153" t="s">
        <v>585</v>
      </c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3"/>
    </row>
    <row r="138" spans="1:24">
      <c r="A138" s="153"/>
      <c r="B138" s="153"/>
      <c r="C138" s="153" t="s">
        <v>153</v>
      </c>
      <c r="D138" s="153">
        <v>616</v>
      </c>
      <c r="E138" s="153" t="s">
        <v>418</v>
      </c>
      <c r="F138" s="153" t="s">
        <v>586</v>
      </c>
      <c r="G138" s="153" t="s">
        <v>586</v>
      </c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3"/>
      <c r="X138" s="153"/>
    </row>
    <row r="139" spans="1:24">
      <c r="A139" s="153"/>
      <c r="B139" s="153"/>
      <c r="C139" s="153" t="s">
        <v>158</v>
      </c>
      <c r="D139" s="153">
        <v>617</v>
      </c>
      <c r="E139" s="153" t="s">
        <v>418</v>
      </c>
      <c r="F139" s="153" t="s">
        <v>587</v>
      </c>
      <c r="G139" s="153" t="s">
        <v>587</v>
      </c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3"/>
      <c r="X139" s="153"/>
    </row>
    <row r="140" spans="1:24">
      <c r="A140" s="153"/>
      <c r="B140" s="153"/>
      <c r="C140" s="153" t="s">
        <v>154</v>
      </c>
      <c r="D140" s="153">
        <v>620</v>
      </c>
      <c r="E140" s="153" t="s">
        <v>457</v>
      </c>
      <c r="F140" s="153" t="s">
        <v>586</v>
      </c>
      <c r="G140" s="153" t="s">
        <v>586</v>
      </c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3"/>
      <c r="X140" s="153"/>
    </row>
    <row r="141" spans="1:24">
      <c r="A141" s="153"/>
      <c r="B141" s="153"/>
      <c r="C141" s="153" t="s">
        <v>142</v>
      </c>
      <c r="D141" s="153">
        <v>623</v>
      </c>
      <c r="E141" s="153" t="s">
        <v>477</v>
      </c>
      <c r="F141" s="153" t="s">
        <v>588</v>
      </c>
      <c r="G141" s="153" t="s">
        <v>588</v>
      </c>
      <c r="H141" s="153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  <c r="S141" s="153"/>
      <c r="T141" s="153"/>
      <c r="U141" s="153"/>
      <c r="V141" s="153"/>
      <c r="W141" s="153"/>
      <c r="X141" s="153"/>
    </row>
    <row r="142" spans="1:24">
      <c r="A142" s="153"/>
      <c r="B142" s="153"/>
      <c r="C142" s="153" t="s">
        <v>144</v>
      </c>
      <c r="D142" s="153">
        <v>626</v>
      </c>
      <c r="E142" s="153" t="s">
        <v>418</v>
      </c>
      <c r="F142" s="153" t="s">
        <v>589</v>
      </c>
      <c r="G142" s="153" t="s">
        <v>589</v>
      </c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3"/>
    </row>
    <row r="143" spans="1:24">
      <c r="A143" s="153"/>
      <c r="B143" s="153"/>
      <c r="C143" s="153" t="s">
        <v>145</v>
      </c>
      <c r="D143" s="153">
        <v>628</v>
      </c>
      <c r="E143" s="153" t="s">
        <v>418</v>
      </c>
      <c r="F143" s="153" t="s">
        <v>590</v>
      </c>
      <c r="G143" s="153" t="s">
        <v>590</v>
      </c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</row>
    <row r="144" spans="1:24">
      <c r="A144" s="153"/>
      <c r="B144" s="153"/>
      <c r="C144" s="153" t="s">
        <v>148</v>
      </c>
      <c r="D144" s="153">
        <v>629</v>
      </c>
      <c r="E144" s="153" t="s">
        <v>418</v>
      </c>
      <c r="F144" s="153" t="s">
        <v>591</v>
      </c>
      <c r="G144" s="153" t="s">
        <v>591</v>
      </c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3"/>
      <c r="X144" s="153"/>
    </row>
    <row r="145" spans="1:24">
      <c r="A145" s="153"/>
      <c r="B145" s="153"/>
      <c r="C145" s="153" t="s">
        <v>155</v>
      </c>
      <c r="D145" s="153">
        <v>633</v>
      </c>
      <c r="E145" s="153" t="s">
        <v>418</v>
      </c>
      <c r="F145" s="153" t="s">
        <v>592</v>
      </c>
      <c r="G145" s="153" t="s">
        <v>592</v>
      </c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</row>
    <row r="146" spans="1:24">
      <c r="A146" s="153"/>
      <c r="B146" s="153"/>
      <c r="C146" s="153" t="s">
        <v>147</v>
      </c>
      <c r="D146" s="153">
        <v>637</v>
      </c>
      <c r="E146" s="153" t="s">
        <v>547</v>
      </c>
      <c r="F146" s="153" t="s">
        <v>593</v>
      </c>
      <c r="G146" s="153" t="s">
        <v>593</v>
      </c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3"/>
    </row>
    <row r="147" spans="1:24">
      <c r="A147" s="153"/>
      <c r="B147" s="153"/>
      <c r="C147" s="153" t="s">
        <v>146</v>
      </c>
      <c r="D147" s="153">
        <v>639</v>
      </c>
      <c r="E147" s="153" t="s">
        <v>594</v>
      </c>
      <c r="F147" s="153" t="s">
        <v>595</v>
      </c>
      <c r="G147" s="153" t="s">
        <v>595</v>
      </c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3"/>
    </row>
    <row r="148" spans="1:24">
      <c r="A148" s="153"/>
      <c r="B148" s="153"/>
      <c r="C148" s="153" t="s">
        <v>596</v>
      </c>
      <c r="D148" s="153">
        <v>8100</v>
      </c>
      <c r="E148" s="153" t="s">
        <v>597</v>
      </c>
      <c r="F148" s="153" t="s">
        <v>598</v>
      </c>
      <c r="G148" s="153" t="s">
        <v>598</v>
      </c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153"/>
      <c r="U148" s="153"/>
      <c r="V148" s="153"/>
      <c r="W148" s="153"/>
      <c r="X148" s="153"/>
    </row>
    <row r="149" spans="1:24">
      <c r="A149" s="153"/>
      <c r="B149" s="153"/>
      <c r="C149" s="153" t="s">
        <v>599</v>
      </c>
      <c r="D149" s="153">
        <v>8104</v>
      </c>
      <c r="E149" s="153" t="s">
        <v>597</v>
      </c>
      <c r="F149" s="153" t="s">
        <v>598</v>
      </c>
      <c r="G149" s="153" t="s">
        <v>598</v>
      </c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</row>
    <row r="150" spans="1:24">
      <c r="A150" s="153"/>
      <c r="B150" s="153"/>
      <c r="C150" s="153" t="s">
        <v>600</v>
      </c>
      <c r="D150" s="153">
        <v>8110</v>
      </c>
      <c r="E150" s="153" t="s">
        <v>601</v>
      </c>
      <c r="F150" s="153" t="s">
        <v>602</v>
      </c>
      <c r="G150" s="153" t="s">
        <v>602</v>
      </c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  <c r="S150" s="153"/>
      <c r="T150" s="153"/>
      <c r="U150" s="153"/>
      <c r="V150" s="153"/>
      <c r="W150" s="153"/>
      <c r="X150" s="153"/>
    </row>
    <row r="151" spans="1:24">
      <c r="A151" s="153"/>
      <c r="B151" s="153"/>
      <c r="C151" s="153" t="s">
        <v>603</v>
      </c>
      <c r="D151" s="153">
        <v>8120</v>
      </c>
      <c r="E151" s="153" t="s">
        <v>601</v>
      </c>
      <c r="F151" s="153" t="s">
        <v>604</v>
      </c>
      <c r="G151" s="153" t="s">
        <v>604</v>
      </c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  <c r="S151" s="153"/>
      <c r="T151" s="153"/>
      <c r="U151" s="153"/>
      <c r="V151" s="153"/>
      <c r="W151" s="153"/>
      <c r="X151" s="153"/>
    </row>
    <row r="152" spans="1:24">
      <c r="A152" s="153"/>
      <c r="B152" s="153"/>
      <c r="C152" s="153" t="s">
        <v>605</v>
      </c>
      <c r="D152" s="153">
        <v>8124</v>
      </c>
      <c r="E152" s="153" t="s">
        <v>606</v>
      </c>
      <c r="F152" s="153" t="s">
        <v>607</v>
      </c>
      <c r="G152" s="153" t="s">
        <v>607</v>
      </c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  <c r="V152" s="153"/>
      <c r="W152" s="153"/>
      <c r="X152" s="153"/>
    </row>
    <row r="153" spans="1:24">
      <c r="A153" s="153"/>
      <c r="B153" s="153"/>
      <c r="C153" s="153" t="s">
        <v>608</v>
      </c>
      <c r="D153" s="153">
        <v>8125</v>
      </c>
      <c r="E153" s="153" t="s">
        <v>609</v>
      </c>
      <c r="F153" s="153" t="s">
        <v>610</v>
      </c>
      <c r="G153" s="153" t="s">
        <v>610</v>
      </c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  <c r="S153" s="153"/>
      <c r="T153" s="153"/>
      <c r="U153" s="153"/>
      <c r="V153" s="153"/>
      <c r="W153" s="153"/>
      <c r="X153" s="153"/>
    </row>
    <row r="154" spans="1:24">
      <c r="A154" s="153"/>
      <c r="B154" s="153"/>
      <c r="C154" s="153" t="s">
        <v>611</v>
      </c>
      <c r="D154" s="153">
        <v>8126</v>
      </c>
      <c r="E154" s="153" t="s">
        <v>533</v>
      </c>
      <c r="F154" s="153" t="s">
        <v>610</v>
      </c>
      <c r="G154" s="153" t="s">
        <v>610</v>
      </c>
      <c r="H154" s="153"/>
      <c r="I154" s="153"/>
      <c r="J154" s="153"/>
      <c r="K154" s="153"/>
      <c r="L154" s="153"/>
      <c r="M154" s="153"/>
      <c r="N154" s="153"/>
      <c r="O154" s="153"/>
      <c r="P154" s="153"/>
      <c r="Q154" s="153"/>
      <c r="R154" s="153"/>
      <c r="S154" s="153"/>
      <c r="T154" s="153"/>
      <c r="U154" s="153"/>
      <c r="V154" s="153"/>
      <c r="W154" s="153"/>
      <c r="X154" s="153"/>
    </row>
    <row r="155" spans="1:24">
      <c r="A155" s="153"/>
      <c r="B155" s="153"/>
      <c r="C155" s="153" t="s">
        <v>612</v>
      </c>
      <c r="D155" s="153">
        <v>8127</v>
      </c>
      <c r="E155" s="153" t="s">
        <v>613</v>
      </c>
      <c r="F155" s="153" t="s">
        <v>610</v>
      </c>
      <c r="G155" s="153" t="s">
        <v>610</v>
      </c>
      <c r="H155" s="153"/>
      <c r="I155" s="153"/>
      <c r="J155" s="153"/>
      <c r="K155" s="153"/>
      <c r="L155" s="153"/>
      <c r="M155" s="153"/>
      <c r="N155" s="153"/>
      <c r="O155" s="153"/>
      <c r="P155" s="153"/>
      <c r="Q155" s="153"/>
      <c r="R155" s="153"/>
      <c r="S155" s="153"/>
      <c r="T155" s="153"/>
      <c r="U155" s="153"/>
      <c r="V155" s="153"/>
      <c r="W155" s="153"/>
      <c r="X155" s="153"/>
    </row>
    <row r="156" spans="1:24">
      <c r="A156" s="153"/>
      <c r="B156" s="153"/>
      <c r="C156" s="153" t="s">
        <v>614</v>
      </c>
      <c r="D156" s="153">
        <v>8128</v>
      </c>
      <c r="E156" s="153" t="s">
        <v>615</v>
      </c>
      <c r="F156" s="153" t="s">
        <v>616</v>
      </c>
      <c r="G156" s="153" t="s">
        <v>616</v>
      </c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53"/>
      <c r="T156" s="153"/>
      <c r="U156" s="153"/>
      <c r="V156" s="153"/>
      <c r="W156" s="153"/>
      <c r="X156" s="153"/>
    </row>
    <row r="157" spans="1:24">
      <c r="A157" s="153"/>
      <c r="B157" s="153"/>
      <c r="C157" s="153" t="s">
        <v>617</v>
      </c>
      <c r="D157" s="153">
        <v>8130</v>
      </c>
      <c r="E157" s="153" t="s">
        <v>601</v>
      </c>
      <c r="F157" s="153" t="s">
        <v>618</v>
      </c>
      <c r="G157" s="153" t="s">
        <v>618</v>
      </c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3"/>
      <c r="X157" s="153"/>
    </row>
    <row r="158" spans="1:24">
      <c r="A158" s="153"/>
      <c r="B158" s="153"/>
      <c r="C158" s="153" t="s">
        <v>619</v>
      </c>
      <c r="D158" s="153">
        <v>8140</v>
      </c>
      <c r="E158" s="153" t="s">
        <v>601</v>
      </c>
      <c r="F158" s="153" t="s">
        <v>620</v>
      </c>
      <c r="G158" s="153" t="s">
        <v>620</v>
      </c>
      <c r="H158" s="153"/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153"/>
      <c r="T158" s="153"/>
      <c r="U158" s="153"/>
      <c r="V158" s="153"/>
      <c r="W158" s="153"/>
      <c r="X158" s="153"/>
    </row>
    <row r="159" spans="1:24">
      <c r="A159" s="153"/>
      <c r="B159" s="153"/>
      <c r="C159" s="153" t="s">
        <v>621</v>
      </c>
      <c r="D159" s="153">
        <v>8150</v>
      </c>
      <c r="E159" s="153" t="s">
        <v>601</v>
      </c>
      <c r="F159" s="153" t="s">
        <v>622</v>
      </c>
      <c r="G159" s="153" t="s">
        <v>622</v>
      </c>
      <c r="H159" s="153"/>
      <c r="I159" s="153"/>
      <c r="J159" s="153"/>
      <c r="K159" s="153"/>
      <c r="L159" s="153"/>
      <c r="M159" s="153"/>
      <c r="N159" s="153"/>
      <c r="O159" s="153"/>
      <c r="P159" s="153"/>
      <c r="Q159" s="153"/>
      <c r="R159" s="153"/>
      <c r="S159" s="153"/>
      <c r="T159" s="153"/>
      <c r="U159" s="153"/>
      <c r="V159" s="153"/>
      <c r="W159" s="153"/>
      <c r="X159" s="153"/>
    </row>
    <row r="160" spans="1:24">
      <c r="A160" s="153"/>
      <c r="B160" s="153"/>
      <c r="C160" s="153" t="s">
        <v>623</v>
      </c>
      <c r="D160" s="153">
        <v>8160</v>
      </c>
      <c r="E160" s="153" t="s">
        <v>601</v>
      </c>
      <c r="F160" s="153" t="s">
        <v>624</v>
      </c>
      <c r="G160" s="153" t="s">
        <v>624</v>
      </c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  <c r="W160" s="153"/>
      <c r="X160" s="153"/>
    </row>
    <row r="161" spans="1:24">
      <c r="A161" s="153"/>
      <c r="B161" s="153"/>
      <c r="C161" s="153" t="s">
        <v>625</v>
      </c>
      <c r="D161" s="153">
        <v>8200</v>
      </c>
      <c r="E161" s="153" t="s">
        <v>597</v>
      </c>
      <c r="F161" s="153" t="s">
        <v>626</v>
      </c>
      <c r="G161" s="153" t="s">
        <v>626</v>
      </c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153"/>
      <c r="T161" s="153"/>
      <c r="U161" s="153"/>
      <c r="V161" s="153"/>
      <c r="W161" s="153"/>
      <c r="X161" s="153"/>
    </row>
    <row r="162" spans="1:24">
      <c r="A162" s="153"/>
      <c r="B162" s="153"/>
      <c r="C162" s="153" t="s">
        <v>627</v>
      </c>
      <c r="D162" s="153">
        <v>8210</v>
      </c>
      <c r="E162" s="153" t="s">
        <v>628</v>
      </c>
      <c r="F162" s="153" t="s">
        <v>629</v>
      </c>
      <c r="G162" s="153" t="s">
        <v>629</v>
      </c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  <c r="S162" s="153"/>
      <c r="T162" s="153"/>
      <c r="U162" s="153"/>
      <c r="V162" s="153"/>
      <c r="W162" s="153"/>
      <c r="X162" s="153"/>
    </row>
    <row r="163" spans="1:24">
      <c r="A163" s="153"/>
      <c r="B163" s="153"/>
      <c r="C163" s="153" t="s">
        <v>630</v>
      </c>
      <c r="D163" s="153">
        <v>8211</v>
      </c>
      <c r="E163" s="153" t="s">
        <v>631</v>
      </c>
      <c r="F163" s="153" t="s">
        <v>610</v>
      </c>
      <c r="G163" s="153" t="s">
        <v>610</v>
      </c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153"/>
      <c r="T163" s="153"/>
      <c r="U163" s="153"/>
      <c r="V163" s="153"/>
      <c r="W163" s="153"/>
      <c r="X163" s="153"/>
    </row>
    <row r="164" spans="1:24">
      <c r="A164" s="153"/>
      <c r="B164" s="153"/>
      <c r="C164" s="153" t="s">
        <v>632</v>
      </c>
      <c r="D164" s="153">
        <v>8212</v>
      </c>
      <c r="E164" s="153" t="s">
        <v>633</v>
      </c>
      <c r="F164" s="153" t="s">
        <v>634</v>
      </c>
      <c r="G164" s="153" t="s">
        <v>634</v>
      </c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3"/>
    </row>
    <row r="165" spans="1:24">
      <c r="A165" s="153"/>
      <c r="B165" s="153"/>
      <c r="C165" s="153" t="s">
        <v>635</v>
      </c>
      <c r="D165" s="153">
        <v>8300</v>
      </c>
      <c r="E165" s="153" t="s">
        <v>597</v>
      </c>
      <c r="F165" s="153" t="s">
        <v>636</v>
      </c>
      <c r="G165" s="153" t="s">
        <v>636</v>
      </c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53"/>
      <c r="X165" s="153"/>
    </row>
    <row r="166" spans="1:24">
      <c r="A166" s="153"/>
      <c r="B166" s="153"/>
      <c r="C166" s="153" t="s">
        <v>637</v>
      </c>
      <c r="D166" s="153">
        <v>8310</v>
      </c>
      <c r="E166" s="153" t="s">
        <v>628</v>
      </c>
      <c r="F166" s="153" t="s">
        <v>638</v>
      </c>
      <c r="G166" s="153" t="s">
        <v>638</v>
      </c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</row>
    <row r="167" spans="1:24">
      <c r="A167" s="153"/>
      <c r="B167" s="153"/>
      <c r="C167" s="153" t="s">
        <v>639</v>
      </c>
      <c r="D167" s="153">
        <v>8310</v>
      </c>
      <c r="E167" s="153" t="s">
        <v>628</v>
      </c>
      <c r="F167" s="153" t="s">
        <v>640</v>
      </c>
      <c r="G167" s="153" t="s">
        <v>640</v>
      </c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3"/>
    </row>
    <row r="168" spans="1:24">
      <c r="A168" s="153"/>
      <c r="B168" s="153"/>
      <c r="C168" s="153" t="s">
        <v>641</v>
      </c>
      <c r="D168" s="153">
        <v>8320</v>
      </c>
      <c r="E168" s="153" t="s">
        <v>628</v>
      </c>
      <c r="F168" s="153" t="s">
        <v>642</v>
      </c>
      <c r="G168" s="153" t="s">
        <v>642</v>
      </c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</row>
    <row r="169" spans="1:24">
      <c r="A169" s="153"/>
      <c r="B169" s="153"/>
      <c r="C169" s="153" t="s">
        <v>643</v>
      </c>
      <c r="D169" s="153">
        <v>8340</v>
      </c>
      <c r="E169" s="153" t="s">
        <v>628</v>
      </c>
      <c r="F169" s="153" t="s">
        <v>644</v>
      </c>
      <c r="G169" s="153" t="s">
        <v>644</v>
      </c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3"/>
      <c r="X169" s="153"/>
    </row>
    <row r="170" spans="1:24">
      <c r="A170" s="153"/>
      <c r="B170" s="153"/>
      <c r="C170" s="153" t="s">
        <v>645</v>
      </c>
      <c r="D170" s="153">
        <v>8400</v>
      </c>
      <c r="E170" s="153" t="s">
        <v>646</v>
      </c>
      <c r="F170" s="153" t="s">
        <v>647</v>
      </c>
      <c r="G170" s="153" t="s">
        <v>647</v>
      </c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</row>
    <row r="171" spans="1:24">
      <c r="A171" s="153"/>
      <c r="B171" s="153"/>
      <c r="C171" s="153" t="s">
        <v>648</v>
      </c>
      <c r="D171" s="153">
        <v>8410</v>
      </c>
      <c r="E171" s="153" t="s">
        <v>628</v>
      </c>
      <c r="F171" s="153" t="s">
        <v>649</v>
      </c>
      <c r="G171" s="153" t="s">
        <v>649</v>
      </c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53"/>
      <c r="X171" s="153"/>
    </row>
    <row r="172" spans="1:24">
      <c r="A172" s="153"/>
      <c r="B172" s="153"/>
      <c r="C172" s="153" t="s">
        <v>650</v>
      </c>
      <c r="D172" s="153">
        <v>8420</v>
      </c>
      <c r="E172" s="153" t="s">
        <v>628</v>
      </c>
      <c r="F172" s="153" t="s">
        <v>651</v>
      </c>
      <c r="G172" s="153" t="s">
        <v>651</v>
      </c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</row>
    <row r="173" spans="1:24">
      <c r="A173" s="153"/>
      <c r="B173" s="153"/>
      <c r="C173" s="153" t="s">
        <v>652</v>
      </c>
      <c r="D173" s="153">
        <v>8500</v>
      </c>
      <c r="E173" s="153" t="s">
        <v>653</v>
      </c>
      <c r="F173" s="153" t="s">
        <v>654</v>
      </c>
      <c r="G173" s="153" t="s">
        <v>654</v>
      </c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</row>
    <row r="174" spans="1:24">
      <c r="A174" s="153"/>
      <c r="B174" s="153"/>
      <c r="C174" s="153" t="s">
        <v>655</v>
      </c>
      <c r="D174" s="153">
        <v>8510</v>
      </c>
      <c r="E174" s="153" t="s">
        <v>628</v>
      </c>
      <c r="F174" s="153" t="s">
        <v>656</v>
      </c>
      <c r="G174" s="153" t="s">
        <v>656</v>
      </c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3"/>
      <c r="U174" s="153"/>
      <c r="V174" s="153"/>
      <c r="W174" s="153"/>
      <c r="X174" s="153"/>
    </row>
    <row r="175" spans="1:24">
      <c r="A175" s="153"/>
      <c r="B175" s="153"/>
      <c r="C175" s="153" t="s">
        <v>657</v>
      </c>
      <c r="D175" s="153">
        <v>8520</v>
      </c>
      <c r="E175" s="153" t="s">
        <v>606</v>
      </c>
      <c r="F175" s="153" t="s">
        <v>658</v>
      </c>
      <c r="G175" s="153" t="s">
        <v>658</v>
      </c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  <c r="S175" s="153"/>
      <c r="T175" s="153"/>
      <c r="U175" s="153"/>
      <c r="V175" s="153"/>
      <c r="W175" s="153"/>
      <c r="X175" s="153"/>
    </row>
    <row r="176" spans="1:24">
      <c r="A176" s="153"/>
      <c r="B176" s="153"/>
      <c r="C176" s="153" t="s">
        <v>659</v>
      </c>
      <c r="D176" s="153">
        <v>9027</v>
      </c>
      <c r="E176" s="153" t="s">
        <v>660</v>
      </c>
      <c r="F176" s="153" t="s">
        <v>661</v>
      </c>
      <c r="G176" s="153" t="s">
        <v>661</v>
      </c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</row>
    <row r="177" spans="1:24">
      <c r="A177" s="153"/>
      <c r="B177" s="153"/>
      <c r="C177" s="153" t="s">
        <v>662</v>
      </c>
      <c r="D177" s="153">
        <v>538</v>
      </c>
      <c r="E177" s="153" t="s">
        <v>663</v>
      </c>
      <c r="F177" s="153" t="s">
        <v>664</v>
      </c>
      <c r="G177" s="153" t="s">
        <v>567</v>
      </c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  <c r="V177" s="153"/>
      <c r="W177" s="153"/>
      <c r="X177" s="153"/>
    </row>
    <row r="178" spans="1:24">
      <c r="A178" s="153"/>
      <c r="B178" s="153"/>
      <c r="C178" s="153"/>
      <c r="D178" s="153"/>
      <c r="E178" s="153"/>
      <c r="F178" s="153"/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53"/>
      <c r="T178" s="153"/>
      <c r="U178" s="153"/>
      <c r="V178" s="153"/>
      <c r="W178" s="153"/>
      <c r="X178" s="153"/>
    </row>
    <row r="179" spans="1:24">
      <c r="A179" s="153"/>
      <c r="B179" s="153"/>
      <c r="C179" s="153"/>
      <c r="D179" s="153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3"/>
      <c r="R179" s="153"/>
      <c r="S179" s="153"/>
      <c r="T179" s="153"/>
      <c r="U179" s="153"/>
      <c r="V179" s="153"/>
      <c r="W179" s="153"/>
      <c r="X179" s="153"/>
    </row>
    <row r="180" spans="1:24">
      <c r="A180" s="153"/>
      <c r="B180" s="153"/>
      <c r="C180" s="153"/>
      <c r="D180" s="153"/>
      <c r="E180" s="153"/>
      <c r="F180" s="153"/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  <c r="S180" s="153"/>
      <c r="T180" s="153"/>
      <c r="U180" s="153"/>
      <c r="V180" s="153"/>
      <c r="W180" s="153"/>
      <c r="X180" s="153"/>
    </row>
    <row r="181" spans="1:24">
      <c r="A181" s="153"/>
      <c r="B181" s="153"/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</row>
    <row r="182" spans="1:24">
      <c r="A182" s="153"/>
      <c r="B182" s="153"/>
      <c r="C182" s="153"/>
      <c r="D182" s="153"/>
      <c r="E182" s="153"/>
      <c r="F182" s="153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  <c r="V182" s="153"/>
      <c r="W182" s="153"/>
      <c r="X182" s="153"/>
    </row>
    <row r="183" spans="1:24">
      <c r="A183" s="153"/>
      <c r="B183" s="153"/>
      <c r="C183" s="153"/>
      <c r="D183" s="153"/>
      <c r="E183" s="153"/>
      <c r="F183" s="153"/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3"/>
      <c r="X183" s="153"/>
    </row>
    <row r="184" spans="1:24">
      <c r="A184" s="153"/>
      <c r="B184" s="153"/>
      <c r="C184" s="153"/>
      <c r="D184" s="153"/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  <c r="Q184" s="153"/>
      <c r="R184" s="153"/>
      <c r="S184" s="153"/>
      <c r="T184" s="153"/>
      <c r="U184" s="153"/>
      <c r="V184" s="153"/>
      <c r="W184" s="153"/>
      <c r="X184" s="153"/>
    </row>
    <row r="185" spans="1:24">
      <c r="A185" s="153"/>
      <c r="B185" s="153"/>
      <c r="C185" s="153"/>
      <c r="D185" s="153"/>
      <c r="E185" s="153"/>
      <c r="F185" s="153"/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  <c r="Q185" s="153"/>
      <c r="R185" s="153"/>
      <c r="S185" s="153"/>
      <c r="T185" s="153"/>
      <c r="U185" s="153"/>
      <c r="V185" s="153"/>
      <c r="W185" s="153"/>
      <c r="X185" s="153"/>
    </row>
    <row r="186" spans="1:24">
      <c r="A186" s="153"/>
      <c r="B186" s="153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</row>
    <row r="187" spans="1:24">
      <c r="A187" s="153"/>
      <c r="B187" s="153"/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  <c r="V187" s="153"/>
      <c r="W187" s="153"/>
      <c r="X187" s="153"/>
    </row>
    <row r="188" spans="1:24">
      <c r="A188" s="153"/>
      <c r="B188" s="153"/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</row>
    <row r="189" spans="1:24">
      <c r="A189" s="153"/>
      <c r="B189" s="153"/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53"/>
      <c r="R189" s="153"/>
      <c r="S189" s="153"/>
      <c r="T189" s="153"/>
      <c r="U189" s="153"/>
      <c r="V189" s="153"/>
      <c r="W189" s="153"/>
      <c r="X189" s="153"/>
    </row>
    <row r="190" spans="1:24">
      <c r="A190" s="153"/>
      <c r="B190" s="153"/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53"/>
      <c r="R190" s="153"/>
      <c r="S190" s="153"/>
      <c r="T190" s="153"/>
      <c r="U190" s="153"/>
      <c r="V190" s="153"/>
      <c r="W190" s="153"/>
      <c r="X190" s="153"/>
    </row>
    <row r="191" spans="1:24">
      <c r="A191" s="153"/>
      <c r="B191" s="153"/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</row>
    <row r="192" spans="1:24">
      <c r="A192" s="153"/>
      <c r="B192" s="153"/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</row>
    <row r="193" spans="1:24">
      <c r="A193" s="153"/>
      <c r="B193" s="153"/>
      <c r="C193" s="153"/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3"/>
    </row>
    <row r="194" spans="1:24">
      <c r="N194" s="153"/>
      <c r="O194" s="153"/>
      <c r="P194" s="153"/>
      <c r="Q194" s="153"/>
      <c r="R194" s="153"/>
      <c r="S194" s="153"/>
      <c r="T194" s="153"/>
      <c r="U194" s="153"/>
      <c r="V194" s="153"/>
      <c r="W194" s="153"/>
      <c r="X194" s="153"/>
    </row>
    <row r="195" spans="1:24"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3"/>
    </row>
    <row r="196" spans="1:24"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</row>
    <row r="197" spans="1:24"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</row>
    <row r="198" spans="1:24">
      <c r="N198" s="153"/>
      <c r="O198" s="153"/>
      <c r="P198" s="153"/>
      <c r="Q198" s="153"/>
      <c r="R198" s="153"/>
      <c r="S198" s="153"/>
      <c r="T198" s="153"/>
      <c r="U198" s="153"/>
      <c r="V198" s="153"/>
      <c r="W198" s="153"/>
      <c r="X198" s="153"/>
    </row>
    <row r="199" spans="1:24">
      <c r="N199" s="153"/>
      <c r="O199" s="153"/>
      <c r="P199" s="153"/>
      <c r="Q199" s="153"/>
      <c r="R199" s="153"/>
      <c r="S199" s="153"/>
      <c r="T199" s="153"/>
      <c r="U199" s="153"/>
      <c r="V199" s="153"/>
      <c r="W199" s="153"/>
      <c r="X199" s="153"/>
    </row>
    <row r="200" spans="1:24">
      <c r="N200" s="153"/>
      <c r="O200" s="153"/>
      <c r="P200" s="153"/>
      <c r="Q200" s="153"/>
      <c r="R200" s="153"/>
      <c r="S200" s="153"/>
      <c r="T200" s="153"/>
      <c r="U200" s="153"/>
      <c r="V200" s="153"/>
      <c r="W200" s="153"/>
      <c r="X200" s="153"/>
    </row>
    <row r="201" spans="1:24">
      <c r="A201" s="153"/>
      <c r="B201" s="153"/>
      <c r="C201" s="153"/>
      <c r="D201" s="153"/>
      <c r="E201" s="153"/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53"/>
      <c r="X201" s="153"/>
    </row>
    <row r="202" spans="1:24">
      <c r="A202" s="153"/>
      <c r="B202" s="153"/>
      <c r="C202" s="153"/>
      <c r="D202" s="153"/>
      <c r="E202" s="153"/>
      <c r="F202" s="153"/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3"/>
      <c r="X202" s="153"/>
    </row>
    <row r="203" spans="1:24">
      <c r="A203" s="153"/>
      <c r="B203" s="153"/>
      <c r="C203" s="153"/>
      <c r="D203" s="153"/>
      <c r="E203" s="153"/>
      <c r="F203" s="153"/>
      <c r="G203" s="153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53"/>
      <c r="X203" s="153"/>
    </row>
    <row r="204" spans="1:24">
      <c r="B204" s="153"/>
      <c r="C204" s="153"/>
      <c r="D204" s="153"/>
      <c r="E204" s="153"/>
      <c r="F204" s="153"/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53"/>
      <c r="R204" s="153"/>
      <c r="S204" s="153"/>
      <c r="T204" s="153"/>
      <c r="U204" s="153"/>
      <c r="V204" s="153"/>
      <c r="W204" s="153"/>
      <c r="X204" s="153"/>
    </row>
    <row r="205" spans="1:24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3"/>
      <c r="R205" s="153"/>
      <c r="S205" s="153"/>
      <c r="T205" s="153"/>
      <c r="U205" s="153"/>
      <c r="V205" s="153"/>
      <c r="W205" s="153"/>
      <c r="X205" s="153"/>
    </row>
    <row r="206" spans="1:24">
      <c r="A206" s="282" t="s">
        <v>665</v>
      </c>
      <c r="B206" s="282"/>
      <c r="C206" s="282"/>
      <c r="D206" s="282"/>
      <c r="E206" s="153"/>
      <c r="F206" s="153"/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  <c r="Q206" s="153"/>
      <c r="R206" s="153"/>
      <c r="S206" s="153"/>
      <c r="T206" s="153"/>
      <c r="U206" s="153"/>
      <c r="V206" s="153"/>
      <c r="W206" s="153"/>
      <c r="X206" s="153"/>
    </row>
    <row r="207" spans="1:24" ht="13.5">
      <c r="A207" s="461" t="s">
        <v>3</v>
      </c>
      <c r="B207" s="385"/>
      <c r="C207" s="463" t="s">
        <v>4</v>
      </c>
      <c r="D207" s="361"/>
      <c r="E207" s="362"/>
      <c r="F207" s="466"/>
      <c r="G207" s="366"/>
      <c r="H207" s="283"/>
      <c r="I207" s="449" t="s">
        <v>6</v>
      </c>
      <c r="J207" s="450"/>
      <c r="K207" s="448"/>
      <c r="L207" s="447" t="s">
        <v>7</v>
      </c>
      <c r="M207" s="448"/>
      <c r="N207" s="153"/>
      <c r="O207" s="153"/>
      <c r="P207" s="153"/>
      <c r="Q207" s="153"/>
      <c r="R207" s="153"/>
      <c r="S207" s="153"/>
      <c r="T207" s="153"/>
      <c r="U207" s="153"/>
      <c r="V207" s="153"/>
      <c r="W207" s="153"/>
      <c r="X207" s="153"/>
    </row>
    <row r="208" spans="1:24" ht="14.25">
      <c r="A208" s="462"/>
      <c r="B208" s="398"/>
      <c r="C208" s="464" t="s">
        <v>9</v>
      </c>
      <c r="D208" s="465" t="s">
        <v>10</v>
      </c>
      <c r="E208" s="343"/>
      <c r="F208" s="460" t="s">
        <v>12</v>
      </c>
      <c r="G208" s="343"/>
      <c r="H208" s="458" t="s">
        <v>15</v>
      </c>
      <c r="I208" s="456" t="s">
        <v>16</v>
      </c>
      <c r="J208" s="456" t="s">
        <v>17</v>
      </c>
      <c r="K208" s="456" t="s">
        <v>18</v>
      </c>
      <c r="L208" s="456" t="s">
        <v>19</v>
      </c>
      <c r="M208" s="451" t="s">
        <v>20</v>
      </c>
      <c r="N208" s="153"/>
      <c r="O208" s="453" t="s">
        <v>666</v>
      </c>
      <c r="P208" s="454"/>
      <c r="Q208" s="454"/>
      <c r="R208" s="455"/>
      <c r="S208" s="153"/>
      <c r="T208" s="153"/>
      <c r="U208" s="153"/>
      <c r="V208" s="153"/>
      <c r="W208" s="153"/>
      <c r="X208" s="153"/>
    </row>
    <row r="209" spans="1:24" ht="14.25">
      <c r="A209" s="284" t="s">
        <v>206</v>
      </c>
      <c r="B209" s="285" t="s">
        <v>23</v>
      </c>
      <c r="C209" s="343"/>
      <c r="D209" s="286" t="s">
        <v>24</v>
      </c>
      <c r="E209" s="286" t="s">
        <v>26</v>
      </c>
      <c r="F209" s="286" t="s">
        <v>24</v>
      </c>
      <c r="G209" s="286" t="s">
        <v>26</v>
      </c>
      <c r="H209" s="459"/>
      <c r="I209" s="457"/>
      <c r="J209" s="457"/>
      <c r="K209" s="452"/>
      <c r="L209" s="452"/>
      <c r="M209" s="452"/>
      <c r="N209" s="153"/>
      <c r="O209" s="287" t="s">
        <v>667</v>
      </c>
      <c r="P209" s="288" t="s">
        <v>23</v>
      </c>
      <c r="Q209" s="289" t="s">
        <v>24</v>
      </c>
      <c r="R209" s="289" t="s">
        <v>26</v>
      </c>
      <c r="S209" s="289" t="s">
        <v>27</v>
      </c>
      <c r="T209" s="289" t="s">
        <v>24</v>
      </c>
      <c r="U209" s="289" t="s">
        <v>26</v>
      </c>
      <c r="V209" s="153"/>
      <c r="W209" s="153"/>
      <c r="X209" s="153"/>
    </row>
    <row r="210" spans="1:24">
      <c r="A210" s="276" t="str">
        <f ca="1">IFERROR(__xludf.DUMMYFUNCTION("Query(IMPORTRANGE(""1HI5uE6vFplTyTeNunKFJNJPKq5eFuno6XZ8pbNtKW4k"",""Historico_PPL_Fisico_ERON!A8:M""), ""Select * Where toDate(Col1) = date '"" &amp; text('Historial_PPL_ERON_x_Código'!G6, ""yyyy-mm-dd"") &amp; ""' Order By Col2"", 0)"),"#ERROR!")</f>
        <v>#ERROR!</v>
      </c>
      <c r="B210" s="153"/>
      <c r="C210" s="153"/>
      <c r="D210" s="153"/>
      <c r="E210" s="153"/>
      <c r="F210" s="153"/>
      <c r="G210" s="153"/>
      <c r="H210" s="153"/>
      <c r="I210" s="153"/>
      <c r="J210" s="153"/>
      <c r="K210" s="153"/>
      <c r="L210" s="153"/>
      <c r="M210" s="153"/>
      <c r="N210" s="153"/>
      <c r="O210" s="153" t="str">
        <f ca="1">IFERROR(__xludf.DUMMYFUNCTION("Query(IMPORTRANGE(""1-flw8CbMhtlLs3qcFn5z4p0rcbr91lhPYdWna3i2Fpk"",""Historial!C10:I""), ""Select * Where toDate(Col1) = date '"" &amp; text('Historial_PPL_ERON_x_Código'!G6, ""yyyy-mm-dd"") &amp; ""' "", 0)"),"#N/A")</f>
        <v>#N/A</v>
      </c>
      <c r="P210" s="153"/>
      <c r="Q210" s="153"/>
      <c r="R210" s="153"/>
      <c r="S210" s="153"/>
      <c r="T210" s="153"/>
      <c r="U210" s="153"/>
      <c r="V210" s="153"/>
      <c r="W210" s="153"/>
      <c r="X210" s="153"/>
    </row>
    <row r="211" spans="1:24">
      <c r="A211" s="153"/>
      <c r="B211" s="153"/>
      <c r="C211" s="153"/>
      <c r="D211" s="153"/>
      <c r="E211" s="153"/>
      <c r="F211" s="153"/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</row>
    <row r="212" spans="1:24">
      <c r="A212" s="153"/>
      <c r="B212" s="153"/>
      <c r="C212" s="153"/>
      <c r="D212" s="153"/>
      <c r="E212" s="153"/>
      <c r="F212" s="153"/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3"/>
    </row>
    <row r="213" spans="1:24">
      <c r="A213" s="153"/>
      <c r="B213" s="153"/>
      <c r="C213" s="153"/>
      <c r="D213" s="153"/>
      <c r="E213" s="153"/>
      <c r="F213" s="153"/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53"/>
      <c r="X213" s="153"/>
    </row>
    <row r="214" spans="1:24">
      <c r="A214" s="153"/>
      <c r="B214" s="153"/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  <c r="M214" s="153"/>
      <c r="N214" s="153"/>
      <c r="O214" s="153"/>
      <c r="P214" s="153"/>
      <c r="Q214" s="153"/>
      <c r="R214" s="153"/>
      <c r="S214" s="153"/>
      <c r="T214" s="153"/>
      <c r="U214" s="153"/>
      <c r="V214" s="153"/>
      <c r="W214" s="153"/>
      <c r="X214" s="153"/>
    </row>
    <row r="215" spans="1:24">
      <c r="A215" s="153"/>
      <c r="B215" s="153"/>
      <c r="C215" s="153"/>
      <c r="D215" s="153"/>
      <c r="E215" s="153"/>
      <c r="F215" s="153"/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3"/>
      <c r="X215" s="153"/>
    </row>
    <row r="216" spans="1:24">
      <c r="A216" s="153"/>
      <c r="B216" s="153"/>
      <c r="C216" s="153"/>
      <c r="D216" s="153"/>
      <c r="E216" s="153"/>
      <c r="F216" s="153"/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</row>
    <row r="217" spans="1:24">
      <c r="A217" s="153"/>
      <c r="B217" s="153"/>
      <c r="C217" s="153"/>
      <c r="D217" s="153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53"/>
      <c r="X217" s="153"/>
    </row>
    <row r="218" spans="1:24">
      <c r="A218" s="153"/>
      <c r="B218" s="153"/>
      <c r="C218" s="153"/>
      <c r="D218" s="153"/>
      <c r="E218" s="153"/>
      <c r="F218" s="153"/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53"/>
      <c r="X218" s="153"/>
    </row>
    <row r="219" spans="1:24">
      <c r="A219" s="153"/>
      <c r="B219" s="153"/>
      <c r="C219" s="153"/>
      <c r="D219" s="153"/>
      <c r="E219" s="153"/>
      <c r="F219" s="153"/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3"/>
    </row>
    <row r="220" spans="1:24">
      <c r="A220" s="153"/>
      <c r="B220" s="153"/>
      <c r="C220" s="153"/>
      <c r="D220" s="153"/>
      <c r="E220" s="153"/>
      <c r="F220" s="153"/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</row>
    <row r="221" spans="1:24">
      <c r="A221" s="153"/>
      <c r="B221" s="153"/>
      <c r="C221" s="153"/>
      <c r="D221" s="153"/>
      <c r="E221" s="153"/>
      <c r="F221" s="153"/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3"/>
      <c r="X221" s="153"/>
    </row>
    <row r="222" spans="1:24">
      <c r="A222" s="153"/>
      <c r="B222" s="153"/>
      <c r="C222" s="153"/>
      <c r="D222" s="153"/>
      <c r="E222" s="153"/>
      <c r="F222" s="153"/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3"/>
    </row>
    <row r="223" spans="1:24">
      <c r="A223" s="153"/>
      <c r="B223" s="153"/>
      <c r="C223" s="153"/>
      <c r="D223" s="153"/>
      <c r="E223" s="153"/>
      <c r="F223" s="153"/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53"/>
      <c r="X223" s="153"/>
    </row>
    <row r="224" spans="1:24">
      <c r="A224" s="153"/>
      <c r="B224" s="153"/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</row>
    <row r="225" spans="1:24">
      <c r="A225" s="153"/>
      <c r="B225" s="153"/>
      <c r="C225" s="153"/>
      <c r="D225" s="153"/>
      <c r="E225" s="153"/>
      <c r="F225" s="153"/>
      <c r="G225" s="153"/>
      <c r="H225" s="153"/>
      <c r="I225" s="153"/>
      <c r="J225" s="153"/>
      <c r="K225" s="153"/>
      <c r="L225" s="153"/>
      <c r="M225" s="153"/>
      <c r="N225" s="153"/>
      <c r="O225" s="153"/>
      <c r="P225" s="153"/>
      <c r="Q225" s="153"/>
      <c r="R225" s="153"/>
      <c r="S225" s="153"/>
      <c r="T225" s="153"/>
      <c r="U225" s="153"/>
      <c r="V225" s="153"/>
      <c r="W225" s="153"/>
      <c r="X225" s="153"/>
    </row>
    <row r="226" spans="1:24">
      <c r="A226" s="153"/>
      <c r="B226" s="153"/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3"/>
      <c r="X226" s="153"/>
    </row>
    <row r="227" spans="1:24">
      <c r="A227" s="153"/>
      <c r="B227" s="153"/>
      <c r="C227" s="153"/>
      <c r="D227" s="153"/>
      <c r="E227" s="153"/>
      <c r="F227" s="153"/>
      <c r="G227" s="153"/>
      <c r="H227" s="153"/>
      <c r="I227" s="153"/>
      <c r="J227" s="153"/>
      <c r="K227" s="153"/>
      <c r="L227" s="153"/>
      <c r="M227" s="153"/>
      <c r="N227" s="153"/>
      <c r="O227" s="153"/>
      <c r="P227" s="153"/>
      <c r="Q227" s="153"/>
      <c r="R227" s="153"/>
      <c r="S227" s="153"/>
      <c r="T227" s="153"/>
      <c r="U227" s="153"/>
      <c r="V227" s="153"/>
      <c r="W227" s="153"/>
      <c r="X227" s="153"/>
    </row>
    <row r="228" spans="1:24">
      <c r="A228" s="153"/>
      <c r="B228" s="153"/>
      <c r="C228" s="153"/>
      <c r="D228" s="153"/>
      <c r="E228" s="153"/>
      <c r="F228" s="153"/>
      <c r="G228" s="153"/>
      <c r="H228" s="153"/>
      <c r="I228" s="153"/>
      <c r="J228" s="153"/>
      <c r="K228" s="153"/>
      <c r="L228" s="153"/>
      <c r="M228" s="153"/>
      <c r="N228" s="153"/>
      <c r="O228" s="153"/>
      <c r="P228" s="153"/>
      <c r="Q228" s="153"/>
      <c r="R228" s="153"/>
      <c r="S228" s="153"/>
      <c r="T228" s="153"/>
      <c r="U228" s="153"/>
      <c r="V228" s="153"/>
      <c r="W228" s="153"/>
      <c r="X228" s="153"/>
    </row>
    <row r="229" spans="1:24">
      <c r="A229" s="153"/>
      <c r="B229" s="153"/>
      <c r="C229" s="153"/>
      <c r="D229" s="153"/>
      <c r="E229" s="153"/>
      <c r="F229" s="153"/>
      <c r="G229" s="153"/>
      <c r="H229" s="153"/>
      <c r="I229" s="153"/>
      <c r="J229" s="153"/>
      <c r="K229" s="153"/>
      <c r="L229" s="153"/>
      <c r="M229" s="153"/>
      <c r="N229" s="153"/>
      <c r="O229" s="153"/>
      <c r="P229" s="153"/>
      <c r="Q229" s="153"/>
      <c r="R229" s="153"/>
      <c r="S229" s="153"/>
      <c r="T229" s="153"/>
      <c r="U229" s="153"/>
      <c r="V229" s="153"/>
      <c r="W229" s="153"/>
      <c r="X229" s="153"/>
    </row>
    <row r="230" spans="1:24">
      <c r="A230" s="153"/>
      <c r="B230" s="153"/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</row>
    <row r="231" spans="1:24">
      <c r="A231" s="153"/>
      <c r="B231" s="153"/>
      <c r="C231" s="153"/>
      <c r="D231" s="153"/>
      <c r="E231" s="153"/>
      <c r="F231" s="153"/>
      <c r="G231" s="153"/>
      <c r="H231" s="153"/>
      <c r="I231" s="153"/>
      <c r="J231" s="153"/>
      <c r="K231" s="153"/>
      <c r="L231" s="153"/>
      <c r="M231" s="153"/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3"/>
    </row>
    <row r="232" spans="1:24">
      <c r="A232" s="153"/>
      <c r="B232" s="153"/>
      <c r="C232" s="153"/>
      <c r="D232" s="153"/>
      <c r="E232" s="153"/>
      <c r="F232" s="153"/>
      <c r="G232" s="153"/>
      <c r="H232" s="153"/>
      <c r="I232" s="153"/>
      <c r="J232" s="153"/>
      <c r="K232" s="153"/>
      <c r="L232" s="153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53"/>
      <c r="X232" s="153"/>
    </row>
    <row r="233" spans="1:24">
      <c r="A233" s="153"/>
      <c r="B233" s="153"/>
      <c r="C233" s="153"/>
      <c r="D233" s="153"/>
      <c r="E233" s="153"/>
      <c r="F233" s="153"/>
      <c r="G233" s="153"/>
      <c r="H233" s="153"/>
      <c r="I233" s="153"/>
      <c r="J233" s="153"/>
      <c r="K233" s="153"/>
      <c r="L233" s="153"/>
      <c r="M233" s="153"/>
      <c r="N233" s="153"/>
      <c r="O233" s="153"/>
      <c r="P233" s="153"/>
      <c r="Q233" s="153"/>
      <c r="R233" s="153"/>
      <c r="S233" s="153"/>
      <c r="T233" s="153"/>
      <c r="U233" s="153"/>
      <c r="V233" s="153"/>
      <c r="W233" s="153"/>
      <c r="X233" s="153"/>
    </row>
    <row r="234" spans="1:24">
      <c r="A234" s="153"/>
      <c r="B234" s="153"/>
      <c r="C234" s="153"/>
      <c r="D234" s="153"/>
      <c r="E234" s="153"/>
      <c r="F234" s="153"/>
      <c r="G234" s="153"/>
      <c r="H234" s="153"/>
      <c r="I234" s="153"/>
      <c r="J234" s="153"/>
      <c r="K234" s="153"/>
      <c r="L234" s="153"/>
      <c r="M234" s="153"/>
      <c r="N234" s="153"/>
      <c r="O234" s="153"/>
      <c r="P234" s="153"/>
      <c r="Q234" s="153"/>
      <c r="R234" s="153"/>
      <c r="S234" s="153"/>
      <c r="T234" s="153"/>
      <c r="U234" s="153"/>
      <c r="V234" s="153"/>
      <c r="W234" s="153"/>
      <c r="X234" s="153"/>
    </row>
    <row r="235" spans="1:24">
      <c r="A235" s="153"/>
      <c r="B235" s="153"/>
      <c r="C235" s="153"/>
      <c r="D235" s="153"/>
      <c r="E235" s="153"/>
      <c r="F235" s="153"/>
      <c r="G235" s="153"/>
      <c r="H235" s="153"/>
      <c r="I235" s="153"/>
      <c r="J235" s="153"/>
      <c r="K235" s="153"/>
      <c r="L235" s="153"/>
      <c r="M235" s="153"/>
      <c r="N235" s="153"/>
      <c r="O235" s="153"/>
      <c r="P235" s="153"/>
      <c r="Q235" s="153"/>
      <c r="R235" s="153"/>
      <c r="S235" s="153"/>
      <c r="T235" s="153"/>
      <c r="U235" s="153"/>
      <c r="V235" s="153"/>
      <c r="W235" s="153"/>
      <c r="X235" s="153"/>
    </row>
    <row r="236" spans="1:24">
      <c r="A236" s="153"/>
      <c r="B236" s="153"/>
      <c r="C236" s="153"/>
      <c r="D236" s="153"/>
      <c r="E236" s="153"/>
      <c r="F236" s="153"/>
      <c r="G236" s="153"/>
      <c r="H236" s="153"/>
      <c r="I236" s="153"/>
      <c r="J236" s="153"/>
      <c r="K236" s="153"/>
      <c r="L236" s="153"/>
      <c r="M236" s="153"/>
      <c r="N236" s="153"/>
      <c r="O236" s="153"/>
      <c r="P236" s="153"/>
      <c r="Q236" s="153"/>
      <c r="R236" s="153"/>
      <c r="S236" s="153"/>
      <c r="T236" s="153"/>
      <c r="U236" s="153"/>
      <c r="V236" s="153"/>
      <c r="W236" s="153"/>
      <c r="X236" s="153"/>
    </row>
    <row r="237" spans="1:24">
      <c r="A237" s="153"/>
      <c r="B237" s="153"/>
      <c r="C237" s="153"/>
      <c r="D237" s="153"/>
      <c r="E237" s="153"/>
      <c r="F237" s="153"/>
      <c r="G237" s="153"/>
      <c r="H237" s="153"/>
      <c r="I237" s="153"/>
      <c r="J237" s="153"/>
      <c r="K237" s="153"/>
      <c r="L237" s="153"/>
      <c r="M237" s="153"/>
      <c r="N237" s="153"/>
      <c r="O237" s="153"/>
      <c r="P237" s="153"/>
      <c r="Q237" s="153"/>
      <c r="R237" s="153"/>
      <c r="S237" s="153"/>
      <c r="T237" s="153"/>
      <c r="U237" s="153"/>
      <c r="V237" s="153"/>
      <c r="W237" s="153"/>
      <c r="X237" s="153"/>
    </row>
    <row r="238" spans="1:24">
      <c r="A238" s="153"/>
      <c r="B238" s="153"/>
      <c r="C238" s="153"/>
      <c r="D238" s="153"/>
      <c r="E238" s="153"/>
      <c r="F238" s="153"/>
      <c r="G238" s="153"/>
      <c r="H238" s="153"/>
      <c r="I238" s="153"/>
      <c r="J238" s="153"/>
      <c r="K238" s="153"/>
      <c r="L238" s="153"/>
      <c r="M238" s="153"/>
      <c r="N238" s="153"/>
      <c r="O238" s="153"/>
      <c r="P238" s="153"/>
      <c r="Q238" s="153"/>
      <c r="R238" s="153"/>
      <c r="S238" s="153"/>
      <c r="T238" s="153"/>
      <c r="U238" s="153"/>
      <c r="V238" s="153"/>
      <c r="W238" s="153"/>
      <c r="X238" s="153"/>
    </row>
    <row r="239" spans="1:24">
      <c r="A239" s="153"/>
      <c r="B239" s="153"/>
      <c r="C239" s="153"/>
      <c r="D239" s="153"/>
      <c r="E239" s="153"/>
      <c r="F239" s="153"/>
      <c r="G239" s="153"/>
      <c r="H239" s="153"/>
      <c r="I239" s="153"/>
      <c r="J239" s="153"/>
      <c r="K239" s="153"/>
      <c r="L239" s="153"/>
      <c r="M239" s="153"/>
      <c r="N239" s="153"/>
      <c r="O239" s="153"/>
      <c r="P239" s="153"/>
      <c r="Q239" s="153"/>
      <c r="R239" s="153"/>
      <c r="S239" s="153"/>
      <c r="T239" s="153"/>
      <c r="U239" s="153"/>
      <c r="V239" s="153"/>
      <c r="W239" s="153"/>
      <c r="X239" s="153"/>
    </row>
    <row r="240" spans="1:24">
      <c r="A240" s="153"/>
      <c r="B240" s="153"/>
      <c r="C240" s="153"/>
      <c r="D240" s="153"/>
      <c r="E240" s="153"/>
      <c r="F240" s="153"/>
      <c r="G240" s="153"/>
      <c r="H240" s="153"/>
      <c r="I240" s="153"/>
      <c r="J240" s="153"/>
      <c r="K240" s="153"/>
      <c r="L240" s="153"/>
      <c r="M240" s="153"/>
      <c r="N240" s="153"/>
      <c r="O240" s="153"/>
      <c r="P240" s="153"/>
      <c r="Q240" s="153"/>
      <c r="R240" s="153"/>
      <c r="S240" s="153"/>
      <c r="T240" s="153"/>
      <c r="U240" s="153"/>
      <c r="V240" s="153"/>
      <c r="W240" s="153"/>
      <c r="X240" s="153"/>
    </row>
    <row r="241" spans="1:24">
      <c r="A241" s="153"/>
      <c r="B241" s="153"/>
      <c r="C241" s="153"/>
      <c r="D241" s="153"/>
      <c r="E241" s="153"/>
      <c r="F241" s="153"/>
      <c r="G241" s="153"/>
      <c r="H241" s="153"/>
      <c r="I241" s="153"/>
      <c r="J241" s="153"/>
      <c r="K241" s="153"/>
      <c r="L241" s="153"/>
      <c r="M241" s="153"/>
      <c r="N241" s="153"/>
      <c r="O241" s="153"/>
      <c r="P241" s="153"/>
      <c r="Q241" s="153"/>
      <c r="R241" s="153"/>
      <c r="S241" s="153"/>
      <c r="T241" s="153"/>
      <c r="U241" s="153"/>
      <c r="V241" s="153"/>
      <c r="W241" s="153"/>
      <c r="X241" s="153"/>
    </row>
    <row r="242" spans="1:24">
      <c r="A242" s="153"/>
      <c r="B242" s="153"/>
      <c r="C242" s="153"/>
      <c r="D242" s="153"/>
      <c r="E242" s="153"/>
      <c r="F242" s="153"/>
      <c r="G242" s="153"/>
      <c r="H242" s="153"/>
      <c r="I242" s="153"/>
      <c r="J242" s="153"/>
      <c r="K242" s="153"/>
      <c r="L242" s="153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53"/>
      <c r="X242" s="153"/>
    </row>
    <row r="243" spans="1:24">
      <c r="A243" s="153"/>
      <c r="B243" s="153"/>
      <c r="C243" s="153"/>
      <c r="D243" s="153"/>
      <c r="E243" s="153"/>
      <c r="F243" s="153"/>
      <c r="G243" s="153"/>
      <c r="H243" s="153"/>
      <c r="I243" s="153"/>
      <c r="J243" s="153"/>
      <c r="K243" s="153"/>
      <c r="L243" s="153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53"/>
      <c r="X243" s="153"/>
    </row>
    <row r="244" spans="1:24">
      <c r="A244" s="153"/>
      <c r="B244" s="153"/>
      <c r="C244" s="153"/>
      <c r="D244" s="153"/>
      <c r="E244" s="153"/>
      <c r="F244" s="153"/>
      <c r="G244" s="153"/>
      <c r="H244" s="153"/>
      <c r="I244" s="153"/>
      <c r="J244" s="153"/>
      <c r="K244" s="153"/>
      <c r="L244" s="153"/>
      <c r="M244" s="153"/>
      <c r="N244" s="153"/>
      <c r="O244" s="153"/>
      <c r="P244" s="153"/>
      <c r="Q244" s="153"/>
      <c r="R244" s="153"/>
      <c r="S244" s="153"/>
      <c r="T244" s="153"/>
      <c r="U244" s="153"/>
      <c r="V244" s="153"/>
      <c r="W244" s="153"/>
      <c r="X244" s="153"/>
    </row>
    <row r="245" spans="1:24">
      <c r="A245" s="153"/>
      <c r="B245" s="153"/>
      <c r="C245" s="153"/>
      <c r="D245" s="153"/>
      <c r="E245" s="153"/>
      <c r="F245" s="153"/>
      <c r="G245" s="153"/>
      <c r="H245" s="153"/>
      <c r="I245" s="153"/>
      <c r="J245" s="153"/>
      <c r="K245" s="153"/>
      <c r="L245" s="153"/>
      <c r="M245" s="153"/>
      <c r="N245" s="153"/>
      <c r="O245" s="153"/>
      <c r="P245" s="153"/>
      <c r="Q245" s="153"/>
      <c r="R245" s="153"/>
      <c r="S245" s="153"/>
      <c r="T245" s="153"/>
      <c r="U245" s="153"/>
      <c r="V245" s="153"/>
      <c r="W245" s="153"/>
      <c r="X245" s="153"/>
    </row>
    <row r="246" spans="1:24">
      <c r="A246" s="153"/>
      <c r="B246" s="153"/>
      <c r="C246" s="153"/>
      <c r="D246" s="153"/>
      <c r="E246" s="153"/>
      <c r="F246" s="153"/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  <c r="Q246" s="153"/>
      <c r="R246" s="153"/>
      <c r="S246" s="153"/>
      <c r="T246" s="153"/>
      <c r="U246" s="153"/>
      <c r="V246" s="153"/>
      <c r="W246" s="153"/>
      <c r="X246" s="153"/>
    </row>
    <row r="247" spans="1:24">
      <c r="A247" s="153"/>
      <c r="B247" s="153"/>
      <c r="C247" s="153"/>
      <c r="D247" s="153"/>
      <c r="E247" s="153"/>
      <c r="F247" s="153"/>
      <c r="G247" s="153"/>
      <c r="H247" s="153"/>
      <c r="I247" s="153"/>
      <c r="J247" s="153"/>
      <c r="K247" s="153"/>
      <c r="L247" s="153"/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53"/>
      <c r="X247" s="153"/>
    </row>
    <row r="248" spans="1:24">
      <c r="A248" s="153"/>
      <c r="B248" s="153"/>
      <c r="C248" s="153"/>
      <c r="D248" s="153"/>
      <c r="E248" s="153"/>
      <c r="F248" s="153"/>
      <c r="G248" s="153"/>
      <c r="H248" s="153"/>
      <c r="I248" s="153"/>
      <c r="J248" s="153"/>
      <c r="K248" s="153"/>
      <c r="L248" s="153"/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53"/>
      <c r="X248" s="153"/>
    </row>
    <row r="249" spans="1:24">
      <c r="A249" s="153"/>
      <c r="B249" s="153"/>
      <c r="C249" s="153"/>
      <c r="D249" s="153"/>
      <c r="E249" s="153"/>
      <c r="F249" s="153"/>
      <c r="G249" s="153"/>
      <c r="H249" s="153"/>
      <c r="I249" s="153"/>
      <c r="J249" s="153"/>
      <c r="K249" s="153"/>
      <c r="L249" s="153"/>
      <c r="M249" s="153"/>
      <c r="N249" s="153"/>
      <c r="O249" s="153"/>
      <c r="P249" s="153"/>
      <c r="Q249" s="153"/>
      <c r="R249" s="153"/>
      <c r="S249" s="153"/>
      <c r="T249" s="153"/>
      <c r="U249" s="153"/>
      <c r="V249" s="153"/>
      <c r="W249" s="153"/>
      <c r="X249" s="153"/>
    </row>
    <row r="250" spans="1:24">
      <c r="A250" s="153"/>
      <c r="B250" s="153"/>
      <c r="C250" s="153"/>
      <c r="D250" s="153"/>
      <c r="E250" s="153"/>
      <c r="F250" s="153"/>
      <c r="G250" s="153"/>
      <c r="H250" s="153"/>
      <c r="I250" s="153"/>
      <c r="J250" s="153"/>
      <c r="K250" s="153"/>
      <c r="L250" s="153"/>
      <c r="M250" s="153"/>
      <c r="N250" s="153"/>
      <c r="O250" s="153"/>
      <c r="P250" s="153"/>
      <c r="Q250" s="153"/>
      <c r="R250" s="153"/>
      <c r="S250" s="153"/>
      <c r="T250" s="153"/>
      <c r="U250" s="153"/>
      <c r="V250" s="153"/>
      <c r="W250" s="153"/>
      <c r="X250" s="153"/>
    </row>
    <row r="251" spans="1:24">
      <c r="A251" s="153"/>
      <c r="B251" s="153"/>
      <c r="C251" s="153"/>
      <c r="D251" s="153"/>
      <c r="E251" s="153"/>
      <c r="F251" s="153"/>
      <c r="G251" s="153"/>
      <c r="H251" s="153"/>
      <c r="I251" s="153"/>
      <c r="J251" s="153"/>
      <c r="K251" s="153"/>
      <c r="L251" s="153"/>
      <c r="M251" s="153"/>
      <c r="N251" s="153"/>
      <c r="O251" s="153"/>
      <c r="P251" s="153"/>
      <c r="Q251" s="153"/>
      <c r="R251" s="153"/>
      <c r="S251" s="153"/>
      <c r="T251" s="153"/>
      <c r="U251" s="153"/>
      <c r="V251" s="153"/>
      <c r="W251" s="153"/>
      <c r="X251" s="153"/>
    </row>
    <row r="252" spans="1:24">
      <c r="A252" s="153"/>
      <c r="B252" s="153"/>
      <c r="C252" s="153"/>
      <c r="D252" s="153"/>
      <c r="E252" s="153"/>
      <c r="F252" s="153"/>
      <c r="G252" s="153"/>
      <c r="H252" s="153"/>
      <c r="I252" s="153"/>
      <c r="J252" s="153"/>
      <c r="K252" s="153"/>
      <c r="L252" s="153"/>
      <c r="M252" s="153"/>
      <c r="N252" s="153"/>
      <c r="O252" s="153"/>
      <c r="P252" s="153"/>
      <c r="Q252" s="153"/>
      <c r="R252" s="153"/>
      <c r="S252" s="153"/>
      <c r="T252" s="153"/>
      <c r="U252" s="153"/>
      <c r="V252" s="153"/>
      <c r="W252" s="153"/>
      <c r="X252" s="153"/>
    </row>
    <row r="253" spans="1:24">
      <c r="A253" s="153"/>
      <c r="B253" s="153"/>
      <c r="C253" s="153"/>
      <c r="D253" s="153"/>
      <c r="E253" s="153"/>
      <c r="F253" s="153"/>
      <c r="G253" s="153"/>
      <c r="H253" s="153"/>
      <c r="I253" s="153"/>
      <c r="J253" s="153"/>
      <c r="K253" s="153"/>
      <c r="L253" s="153"/>
      <c r="M253" s="153"/>
      <c r="N253" s="153"/>
      <c r="O253" s="153"/>
      <c r="P253" s="153"/>
      <c r="Q253" s="153"/>
      <c r="R253" s="153"/>
      <c r="S253" s="153"/>
      <c r="T253" s="153"/>
      <c r="U253" s="153"/>
      <c r="V253" s="153"/>
      <c r="W253" s="153"/>
      <c r="X253" s="153"/>
    </row>
    <row r="254" spans="1:24">
      <c r="A254" s="153"/>
      <c r="B254" s="153"/>
      <c r="C254" s="153"/>
      <c r="D254" s="153"/>
      <c r="E254" s="153"/>
      <c r="F254" s="153"/>
      <c r="G254" s="153"/>
      <c r="H254" s="153"/>
      <c r="I254" s="153"/>
      <c r="J254" s="153"/>
      <c r="K254" s="153"/>
      <c r="L254" s="153"/>
      <c r="M254" s="153"/>
      <c r="N254" s="153"/>
      <c r="O254" s="153"/>
      <c r="P254" s="153"/>
      <c r="Q254" s="153"/>
      <c r="R254" s="153"/>
      <c r="S254" s="153"/>
      <c r="T254" s="153"/>
      <c r="U254" s="153"/>
      <c r="V254" s="153"/>
      <c r="W254" s="153"/>
      <c r="X254" s="153"/>
    </row>
    <row r="255" spans="1:24">
      <c r="A255" s="153"/>
      <c r="B255" s="153"/>
      <c r="C255" s="153"/>
      <c r="D255" s="153"/>
      <c r="E255" s="153"/>
      <c r="F255" s="153"/>
      <c r="G255" s="153"/>
      <c r="H255" s="153"/>
      <c r="I255" s="153"/>
      <c r="J255" s="153"/>
      <c r="K255" s="153"/>
      <c r="L255" s="153"/>
      <c r="M255" s="153"/>
      <c r="N255" s="153"/>
      <c r="O255" s="153"/>
      <c r="P255" s="153"/>
      <c r="Q255" s="153"/>
      <c r="R255" s="153"/>
      <c r="S255" s="153"/>
      <c r="T255" s="153"/>
      <c r="U255" s="153"/>
      <c r="V255" s="153"/>
      <c r="W255" s="153"/>
      <c r="X255" s="153"/>
    </row>
    <row r="256" spans="1:24">
      <c r="A256" s="153"/>
      <c r="B256" s="153"/>
      <c r="C256" s="153"/>
      <c r="D256" s="153"/>
      <c r="E256" s="153"/>
      <c r="F256" s="153"/>
      <c r="G256" s="153"/>
      <c r="H256" s="153"/>
      <c r="I256" s="153"/>
      <c r="J256" s="153"/>
      <c r="K256" s="153"/>
      <c r="L256" s="153"/>
      <c r="M256" s="153"/>
      <c r="N256" s="153"/>
      <c r="O256" s="153"/>
      <c r="P256" s="153"/>
      <c r="Q256" s="153"/>
      <c r="R256" s="153"/>
      <c r="S256" s="153"/>
      <c r="T256" s="153"/>
      <c r="U256" s="153"/>
      <c r="V256" s="153"/>
      <c r="W256" s="153"/>
      <c r="X256" s="153"/>
    </row>
    <row r="257" spans="1:24">
      <c r="A257" s="153"/>
      <c r="B257" s="153"/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</row>
    <row r="258" spans="1:24">
      <c r="A258" s="153"/>
      <c r="B258" s="153"/>
      <c r="C258" s="153"/>
      <c r="D258" s="153"/>
      <c r="E258" s="153"/>
      <c r="F258" s="153"/>
      <c r="G258" s="153"/>
      <c r="H258" s="153"/>
      <c r="I258" s="153"/>
      <c r="J258" s="153"/>
      <c r="K258" s="153"/>
      <c r="L258" s="153"/>
      <c r="M258" s="153"/>
      <c r="N258" s="153"/>
      <c r="O258" s="153"/>
      <c r="P258" s="153"/>
      <c r="Q258" s="153"/>
      <c r="R258" s="153"/>
      <c r="S258" s="153"/>
      <c r="T258" s="153"/>
      <c r="U258" s="153"/>
      <c r="V258" s="153"/>
      <c r="W258" s="153"/>
      <c r="X258" s="153"/>
    </row>
    <row r="259" spans="1:24">
      <c r="A259" s="153"/>
      <c r="B259" s="153"/>
      <c r="C259" s="153"/>
      <c r="D259" s="153"/>
      <c r="E259" s="153"/>
      <c r="F259" s="153"/>
      <c r="G259" s="153"/>
      <c r="H259" s="153"/>
      <c r="I259" s="153"/>
      <c r="J259" s="153"/>
      <c r="K259" s="153"/>
      <c r="L259" s="153"/>
      <c r="M259" s="153"/>
      <c r="N259" s="153"/>
      <c r="O259" s="153"/>
      <c r="P259" s="153"/>
      <c r="Q259" s="153"/>
      <c r="R259" s="153"/>
      <c r="S259" s="153"/>
      <c r="T259" s="153"/>
      <c r="U259" s="153"/>
      <c r="V259" s="153"/>
      <c r="W259" s="153"/>
      <c r="X259" s="153"/>
    </row>
    <row r="260" spans="1:24">
      <c r="A260" s="153"/>
      <c r="B260" s="153"/>
      <c r="C260" s="153"/>
      <c r="D260" s="153"/>
      <c r="E260" s="153"/>
      <c r="F260" s="153"/>
      <c r="G260" s="153"/>
      <c r="H260" s="153"/>
      <c r="I260" s="153"/>
      <c r="J260" s="153"/>
      <c r="K260" s="153"/>
      <c r="L260" s="153"/>
      <c r="M260" s="153"/>
      <c r="N260" s="153"/>
      <c r="O260" s="153"/>
      <c r="P260" s="153"/>
      <c r="Q260" s="153"/>
      <c r="R260" s="153"/>
      <c r="S260" s="153"/>
      <c r="T260" s="153"/>
      <c r="U260" s="153"/>
      <c r="V260" s="153"/>
      <c r="W260" s="153"/>
      <c r="X260" s="153"/>
    </row>
    <row r="261" spans="1:24">
      <c r="A261" s="153"/>
      <c r="B261" s="153"/>
      <c r="C261" s="153"/>
      <c r="D261" s="153"/>
      <c r="E261" s="153"/>
      <c r="F261" s="153"/>
      <c r="G261" s="153"/>
      <c r="H261" s="153"/>
      <c r="I261" s="153"/>
      <c r="J261" s="153"/>
      <c r="K261" s="153"/>
      <c r="L261" s="153"/>
      <c r="M261" s="153"/>
      <c r="N261" s="153"/>
      <c r="O261" s="153"/>
      <c r="P261" s="153"/>
      <c r="Q261" s="153"/>
      <c r="R261" s="153"/>
      <c r="S261" s="153"/>
      <c r="T261" s="153"/>
      <c r="U261" s="153"/>
      <c r="V261" s="153"/>
      <c r="W261" s="153"/>
      <c r="X261" s="153"/>
    </row>
    <row r="262" spans="1:24">
      <c r="A262" s="153"/>
      <c r="B262" s="153"/>
      <c r="C262" s="153"/>
      <c r="D262" s="153"/>
      <c r="E262" s="153"/>
      <c r="F262" s="153"/>
      <c r="G262" s="153"/>
      <c r="H262" s="153"/>
      <c r="I262" s="153"/>
      <c r="J262" s="153"/>
      <c r="K262" s="153"/>
      <c r="L262" s="153"/>
      <c r="M262" s="153"/>
      <c r="N262" s="153"/>
      <c r="O262" s="153"/>
      <c r="P262" s="153"/>
      <c r="Q262" s="153"/>
      <c r="R262" s="153"/>
      <c r="S262" s="153"/>
      <c r="T262" s="153"/>
      <c r="U262" s="153"/>
      <c r="V262" s="153"/>
      <c r="W262" s="153"/>
      <c r="X262" s="153"/>
    </row>
    <row r="263" spans="1:24">
      <c r="A263" s="153"/>
      <c r="B263" s="153"/>
      <c r="C263" s="153"/>
      <c r="D263" s="153"/>
      <c r="E263" s="153"/>
      <c r="F263" s="153"/>
      <c r="G263" s="153"/>
      <c r="H263" s="153"/>
      <c r="I263" s="153"/>
      <c r="J263" s="153"/>
      <c r="K263" s="153"/>
      <c r="L263" s="153"/>
      <c r="M263" s="153"/>
      <c r="N263" s="153"/>
      <c r="O263" s="153"/>
      <c r="P263" s="153"/>
      <c r="Q263" s="153"/>
      <c r="R263" s="153"/>
      <c r="S263" s="153"/>
      <c r="T263" s="153"/>
      <c r="U263" s="153"/>
      <c r="V263" s="153"/>
      <c r="W263" s="153"/>
      <c r="X263" s="153"/>
    </row>
    <row r="264" spans="1:24">
      <c r="A264" s="153"/>
      <c r="B264" s="153"/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</row>
    <row r="265" spans="1:24">
      <c r="A265" s="153"/>
      <c r="B265" s="153"/>
      <c r="C265" s="153"/>
      <c r="D265" s="153"/>
      <c r="E265" s="153"/>
      <c r="F265" s="153"/>
      <c r="G265" s="153"/>
      <c r="H265" s="153"/>
      <c r="I265" s="153"/>
      <c r="J265" s="153"/>
      <c r="K265" s="153"/>
      <c r="L265" s="153"/>
      <c r="M265" s="153"/>
      <c r="N265" s="153"/>
      <c r="O265" s="153"/>
      <c r="P265" s="153"/>
      <c r="Q265" s="153"/>
      <c r="R265" s="153"/>
      <c r="S265" s="153"/>
      <c r="T265" s="153"/>
      <c r="U265" s="153"/>
      <c r="V265" s="153"/>
      <c r="W265" s="153"/>
      <c r="X265" s="153"/>
    </row>
    <row r="266" spans="1:24">
      <c r="A266" s="153"/>
      <c r="B266" s="153"/>
      <c r="C266" s="153"/>
      <c r="D266" s="153"/>
      <c r="E266" s="153"/>
      <c r="F266" s="153"/>
      <c r="G266" s="153"/>
      <c r="H266" s="153"/>
      <c r="I266" s="153"/>
      <c r="J266" s="153"/>
      <c r="K266" s="153"/>
      <c r="L266" s="153"/>
      <c r="M266" s="153"/>
      <c r="N266" s="153"/>
      <c r="O266" s="153"/>
      <c r="P266" s="153"/>
      <c r="Q266" s="153"/>
      <c r="R266" s="153"/>
      <c r="S266" s="153"/>
      <c r="T266" s="153"/>
      <c r="U266" s="153"/>
      <c r="V266" s="153"/>
      <c r="W266" s="153"/>
      <c r="X266" s="153"/>
    </row>
    <row r="267" spans="1:24">
      <c r="A267" s="153"/>
      <c r="B267" s="153"/>
      <c r="C267" s="153"/>
      <c r="D267" s="153"/>
      <c r="E267" s="153"/>
      <c r="F267" s="153"/>
      <c r="G267" s="153"/>
      <c r="H267" s="153"/>
      <c r="I267" s="153"/>
      <c r="J267" s="153"/>
      <c r="K267" s="153"/>
      <c r="L267" s="153"/>
      <c r="M267" s="153"/>
      <c r="N267" s="153"/>
      <c r="O267" s="153"/>
      <c r="P267" s="153"/>
      <c r="Q267" s="153"/>
      <c r="R267" s="153"/>
      <c r="S267" s="153"/>
      <c r="T267" s="153"/>
      <c r="U267" s="153"/>
      <c r="V267" s="153"/>
      <c r="W267" s="153"/>
      <c r="X267" s="153"/>
    </row>
    <row r="268" spans="1:24">
      <c r="A268" s="153"/>
      <c r="B268" s="153"/>
      <c r="C268" s="153"/>
      <c r="D268" s="153"/>
      <c r="E268" s="153"/>
      <c r="F268" s="153"/>
      <c r="G268" s="153"/>
      <c r="H268" s="153"/>
      <c r="I268" s="153"/>
      <c r="J268" s="153"/>
      <c r="K268" s="153"/>
      <c r="L268" s="153"/>
      <c r="M268" s="153"/>
      <c r="N268" s="153"/>
      <c r="O268" s="153"/>
      <c r="P268" s="153"/>
      <c r="Q268" s="153"/>
      <c r="R268" s="153"/>
      <c r="S268" s="153"/>
      <c r="T268" s="153"/>
      <c r="U268" s="153"/>
      <c r="V268" s="153"/>
      <c r="W268" s="153"/>
      <c r="X268" s="153"/>
    </row>
    <row r="269" spans="1:24">
      <c r="A269" s="153"/>
      <c r="B269" s="153"/>
      <c r="C269" s="153"/>
      <c r="D269" s="153"/>
      <c r="E269" s="153"/>
      <c r="F269" s="153"/>
      <c r="G269" s="153"/>
      <c r="H269" s="153"/>
      <c r="I269" s="153"/>
      <c r="J269" s="153"/>
      <c r="K269" s="153"/>
      <c r="L269" s="153"/>
      <c r="M269" s="153"/>
      <c r="N269" s="153"/>
      <c r="O269" s="153"/>
      <c r="P269" s="153"/>
      <c r="Q269" s="153"/>
      <c r="R269" s="153"/>
      <c r="S269" s="153"/>
      <c r="T269" s="153"/>
      <c r="U269" s="153"/>
      <c r="V269" s="153"/>
      <c r="W269" s="153"/>
      <c r="X269" s="153"/>
    </row>
    <row r="270" spans="1:24">
      <c r="A270" s="153"/>
      <c r="B270" s="153"/>
      <c r="C270" s="153"/>
      <c r="D270" s="153"/>
      <c r="E270" s="153"/>
      <c r="F270" s="153"/>
      <c r="G270" s="153"/>
      <c r="H270" s="153"/>
      <c r="I270" s="153"/>
      <c r="J270" s="153"/>
      <c r="K270" s="153"/>
      <c r="L270" s="153"/>
      <c r="M270" s="153"/>
      <c r="N270" s="153"/>
      <c r="O270" s="153"/>
      <c r="P270" s="153"/>
      <c r="Q270" s="153"/>
      <c r="R270" s="153"/>
      <c r="S270" s="153"/>
      <c r="T270" s="153"/>
      <c r="U270" s="153"/>
      <c r="V270" s="153"/>
      <c r="W270" s="153"/>
      <c r="X270" s="153"/>
    </row>
    <row r="271" spans="1:24">
      <c r="A271" s="153"/>
      <c r="B271" s="153"/>
      <c r="C271" s="153"/>
      <c r="D271" s="153"/>
      <c r="E271" s="153"/>
      <c r="F271" s="153"/>
      <c r="G271" s="153"/>
      <c r="H271" s="153"/>
      <c r="I271" s="153"/>
      <c r="J271" s="153"/>
      <c r="K271" s="153"/>
      <c r="L271" s="153"/>
      <c r="M271" s="153"/>
      <c r="N271" s="153"/>
      <c r="O271" s="153"/>
      <c r="P271" s="153"/>
      <c r="Q271" s="153"/>
      <c r="R271" s="153"/>
      <c r="S271" s="153"/>
      <c r="T271" s="153"/>
      <c r="U271" s="153"/>
      <c r="V271" s="153"/>
      <c r="W271" s="153"/>
      <c r="X271" s="153"/>
    </row>
    <row r="272" spans="1:24">
      <c r="A272" s="153"/>
      <c r="B272" s="153"/>
      <c r="C272" s="153"/>
      <c r="D272" s="153"/>
      <c r="E272" s="153"/>
      <c r="F272" s="153"/>
      <c r="G272" s="153"/>
      <c r="H272" s="153"/>
      <c r="I272" s="153"/>
      <c r="J272" s="153"/>
      <c r="K272" s="153"/>
      <c r="L272" s="153"/>
      <c r="M272" s="153"/>
      <c r="N272" s="153"/>
      <c r="O272" s="153"/>
      <c r="P272" s="153"/>
      <c r="Q272" s="153"/>
      <c r="R272" s="153"/>
      <c r="S272" s="153"/>
      <c r="T272" s="153"/>
      <c r="U272" s="153"/>
      <c r="V272" s="153"/>
      <c r="W272" s="153"/>
      <c r="X272" s="153"/>
    </row>
    <row r="273" spans="1:24">
      <c r="A273" s="153"/>
      <c r="B273" s="153"/>
      <c r="C273" s="153"/>
      <c r="D273" s="153"/>
      <c r="E273" s="153"/>
      <c r="F273" s="153"/>
      <c r="G273" s="153"/>
      <c r="H273" s="153"/>
      <c r="I273" s="153"/>
      <c r="J273" s="153"/>
      <c r="K273" s="153"/>
      <c r="L273" s="153"/>
      <c r="M273" s="153"/>
      <c r="N273" s="153"/>
      <c r="O273" s="153"/>
      <c r="P273" s="153"/>
      <c r="Q273" s="153"/>
      <c r="R273" s="153"/>
      <c r="S273" s="153"/>
      <c r="T273" s="153"/>
      <c r="U273" s="153"/>
      <c r="V273" s="153"/>
      <c r="W273" s="153"/>
      <c r="X273" s="153"/>
    </row>
    <row r="274" spans="1:24">
      <c r="A274" s="153"/>
      <c r="B274" s="153"/>
      <c r="C274" s="153"/>
      <c r="D274" s="153"/>
      <c r="E274" s="153"/>
      <c r="F274" s="153"/>
      <c r="G274" s="153"/>
      <c r="H274" s="153"/>
      <c r="I274" s="153"/>
      <c r="J274" s="153"/>
      <c r="K274" s="153"/>
      <c r="L274" s="153"/>
      <c r="M274" s="153"/>
      <c r="N274" s="153"/>
      <c r="O274" s="153"/>
      <c r="P274" s="153"/>
      <c r="Q274" s="153"/>
      <c r="R274" s="153"/>
      <c r="S274" s="153"/>
      <c r="T274" s="153"/>
      <c r="U274" s="153"/>
      <c r="V274" s="153"/>
      <c r="W274" s="153"/>
      <c r="X274" s="153"/>
    </row>
    <row r="275" spans="1:24">
      <c r="A275" s="153"/>
      <c r="B275" s="153"/>
      <c r="C275" s="153"/>
      <c r="D275" s="153"/>
      <c r="E275" s="153"/>
      <c r="F275" s="153"/>
      <c r="G275" s="153"/>
      <c r="H275" s="153"/>
      <c r="I275" s="153"/>
      <c r="J275" s="153"/>
      <c r="K275" s="153"/>
      <c r="L275" s="153"/>
      <c r="M275" s="153"/>
      <c r="N275" s="153"/>
      <c r="O275" s="153"/>
      <c r="P275" s="153"/>
      <c r="Q275" s="153"/>
      <c r="R275" s="153"/>
      <c r="S275" s="153"/>
      <c r="T275" s="153"/>
      <c r="U275" s="153"/>
      <c r="V275" s="153"/>
      <c r="W275" s="153"/>
      <c r="X275" s="153"/>
    </row>
    <row r="276" spans="1:24">
      <c r="A276" s="153"/>
      <c r="B276" s="153"/>
      <c r="C276" s="153"/>
      <c r="D276" s="153"/>
      <c r="E276" s="153"/>
      <c r="F276" s="153"/>
      <c r="G276" s="153"/>
      <c r="H276" s="153"/>
      <c r="I276" s="153"/>
      <c r="J276" s="153"/>
      <c r="K276" s="153"/>
      <c r="L276" s="153"/>
      <c r="M276" s="153"/>
      <c r="N276" s="153"/>
      <c r="O276" s="153"/>
      <c r="P276" s="153"/>
      <c r="Q276" s="153"/>
      <c r="R276" s="153"/>
      <c r="S276" s="153"/>
      <c r="T276" s="153"/>
      <c r="U276" s="153"/>
      <c r="V276" s="153"/>
      <c r="W276" s="153"/>
      <c r="X276" s="153"/>
    </row>
    <row r="277" spans="1:24">
      <c r="A277" s="153"/>
      <c r="B277" s="153"/>
      <c r="C277" s="153"/>
      <c r="D277" s="153"/>
      <c r="E277" s="153"/>
      <c r="F277" s="153"/>
      <c r="G277" s="153"/>
      <c r="H277" s="153"/>
      <c r="I277" s="153"/>
      <c r="J277" s="153"/>
      <c r="K277" s="153"/>
      <c r="L277" s="153"/>
      <c r="M277" s="153"/>
      <c r="N277" s="153"/>
      <c r="O277" s="153"/>
      <c r="P277" s="153"/>
      <c r="Q277" s="153"/>
      <c r="R277" s="153"/>
      <c r="S277" s="153"/>
      <c r="T277" s="153"/>
      <c r="U277" s="153"/>
      <c r="V277" s="153"/>
      <c r="W277" s="153"/>
      <c r="X277" s="153"/>
    </row>
    <row r="278" spans="1:24">
      <c r="A278" s="153"/>
      <c r="B278" s="153"/>
      <c r="C278" s="153"/>
      <c r="D278" s="153"/>
      <c r="E278" s="153"/>
      <c r="F278" s="153"/>
      <c r="G278" s="153"/>
      <c r="H278" s="153"/>
      <c r="I278" s="153"/>
      <c r="J278" s="153"/>
      <c r="K278" s="153"/>
      <c r="L278" s="153"/>
      <c r="M278" s="153"/>
      <c r="N278" s="153"/>
      <c r="O278" s="153"/>
      <c r="P278" s="153"/>
      <c r="Q278" s="153"/>
      <c r="R278" s="153"/>
      <c r="S278" s="153"/>
      <c r="T278" s="153"/>
      <c r="U278" s="153"/>
      <c r="V278" s="153"/>
      <c r="W278" s="153"/>
      <c r="X278" s="153"/>
    </row>
    <row r="279" spans="1:24">
      <c r="A279" s="153"/>
      <c r="B279" s="153"/>
      <c r="C279" s="153"/>
      <c r="D279" s="153"/>
      <c r="E279" s="153"/>
      <c r="F279" s="153"/>
      <c r="G279" s="153"/>
      <c r="H279" s="153"/>
      <c r="I279" s="153"/>
      <c r="J279" s="153"/>
      <c r="K279" s="153"/>
      <c r="L279" s="153"/>
      <c r="M279" s="153"/>
      <c r="N279" s="153"/>
      <c r="O279" s="153"/>
      <c r="P279" s="153"/>
      <c r="Q279" s="153"/>
      <c r="R279" s="153"/>
      <c r="S279" s="153"/>
      <c r="T279" s="153"/>
      <c r="U279" s="153"/>
      <c r="V279" s="153"/>
      <c r="W279" s="153"/>
      <c r="X279" s="153"/>
    </row>
    <row r="280" spans="1:24">
      <c r="A280" s="153"/>
      <c r="B280" s="153"/>
      <c r="C280" s="153"/>
      <c r="D280" s="153"/>
      <c r="E280" s="153"/>
      <c r="F280" s="153"/>
      <c r="G280" s="153"/>
      <c r="H280" s="153"/>
      <c r="I280" s="153"/>
      <c r="J280" s="153"/>
      <c r="K280" s="153"/>
      <c r="L280" s="153"/>
      <c r="M280" s="153"/>
      <c r="N280" s="153"/>
      <c r="O280" s="153"/>
      <c r="P280" s="153"/>
      <c r="Q280" s="153"/>
      <c r="R280" s="153"/>
      <c r="S280" s="153"/>
      <c r="T280" s="153"/>
      <c r="U280" s="153"/>
      <c r="V280" s="153"/>
      <c r="W280" s="153"/>
      <c r="X280" s="153"/>
    </row>
    <row r="281" spans="1:24">
      <c r="A281" s="153"/>
      <c r="B281" s="153"/>
      <c r="C281" s="153"/>
      <c r="D281" s="153"/>
      <c r="E281" s="153"/>
      <c r="F281" s="153"/>
      <c r="G281" s="153"/>
      <c r="H281" s="153"/>
      <c r="I281" s="153"/>
      <c r="J281" s="153"/>
      <c r="K281" s="153"/>
      <c r="L281" s="153"/>
      <c r="M281" s="153"/>
      <c r="N281" s="153"/>
      <c r="O281" s="153"/>
      <c r="P281" s="153"/>
      <c r="Q281" s="153"/>
      <c r="R281" s="153"/>
      <c r="S281" s="153"/>
      <c r="T281" s="153"/>
      <c r="U281" s="153"/>
      <c r="V281" s="153"/>
      <c r="W281" s="153"/>
      <c r="X281" s="153"/>
    </row>
    <row r="282" spans="1:24">
      <c r="A282" s="153"/>
      <c r="B282" s="153"/>
      <c r="C282" s="153"/>
      <c r="D282" s="153"/>
      <c r="E282" s="153"/>
      <c r="F282" s="153"/>
      <c r="G282" s="153"/>
      <c r="H282" s="153"/>
      <c r="I282" s="153"/>
      <c r="J282" s="153"/>
      <c r="K282" s="153"/>
      <c r="L282" s="153"/>
      <c r="M282" s="153"/>
      <c r="N282" s="153"/>
      <c r="O282" s="153"/>
      <c r="P282" s="153"/>
      <c r="Q282" s="153"/>
      <c r="R282" s="153"/>
      <c r="S282" s="153"/>
      <c r="T282" s="153"/>
      <c r="U282" s="153"/>
      <c r="V282" s="153"/>
      <c r="W282" s="153"/>
      <c r="X282" s="153"/>
    </row>
    <row r="283" spans="1:24">
      <c r="A283" s="153"/>
      <c r="B283" s="153"/>
      <c r="C283" s="153"/>
      <c r="D283" s="153"/>
      <c r="E283" s="153"/>
      <c r="F283" s="153"/>
      <c r="G283" s="153"/>
      <c r="H283" s="153"/>
      <c r="I283" s="153"/>
      <c r="J283" s="153"/>
      <c r="K283" s="153"/>
      <c r="L283" s="153"/>
      <c r="M283" s="153"/>
      <c r="N283" s="153"/>
      <c r="O283" s="153"/>
      <c r="P283" s="153"/>
      <c r="Q283" s="153"/>
      <c r="R283" s="153"/>
      <c r="S283" s="153"/>
      <c r="T283" s="153"/>
      <c r="U283" s="153"/>
      <c r="V283" s="153"/>
      <c r="W283" s="153"/>
      <c r="X283" s="153"/>
    </row>
    <row r="284" spans="1:24">
      <c r="A284" s="153"/>
      <c r="B284" s="153"/>
      <c r="C284" s="153"/>
      <c r="D284" s="153"/>
      <c r="E284" s="153"/>
      <c r="F284" s="153"/>
      <c r="G284" s="153"/>
      <c r="H284" s="153"/>
      <c r="I284" s="153"/>
      <c r="J284" s="153"/>
      <c r="K284" s="153"/>
      <c r="L284" s="153"/>
      <c r="M284" s="153"/>
      <c r="N284" s="153"/>
      <c r="O284" s="153"/>
      <c r="P284" s="153"/>
      <c r="Q284" s="153"/>
      <c r="R284" s="153"/>
      <c r="S284" s="153"/>
      <c r="T284" s="153"/>
      <c r="U284" s="153"/>
      <c r="V284" s="153"/>
      <c r="W284" s="153"/>
      <c r="X284" s="153"/>
    </row>
    <row r="285" spans="1:24">
      <c r="A285" s="153"/>
      <c r="B285" s="153"/>
      <c r="C285" s="153"/>
      <c r="D285" s="153"/>
      <c r="E285" s="153"/>
      <c r="F285" s="153"/>
      <c r="G285" s="153"/>
      <c r="H285" s="153"/>
      <c r="I285" s="153"/>
      <c r="J285" s="153"/>
      <c r="K285" s="153"/>
      <c r="L285" s="153"/>
      <c r="M285" s="153"/>
      <c r="N285" s="153"/>
      <c r="O285" s="153"/>
      <c r="P285" s="153"/>
      <c r="Q285" s="153"/>
      <c r="R285" s="153"/>
      <c r="S285" s="153"/>
      <c r="T285" s="153"/>
      <c r="U285" s="153"/>
      <c r="V285" s="153"/>
      <c r="W285" s="153"/>
      <c r="X285" s="153"/>
    </row>
    <row r="286" spans="1:24">
      <c r="A286" s="153"/>
      <c r="B286" s="153"/>
      <c r="C286" s="153"/>
      <c r="D286" s="153"/>
      <c r="E286" s="153"/>
      <c r="F286" s="153"/>
      <c r="G286" s="153"/>
      <c r="H286" s="153"/>
      <c r="I286" s="153"/>
      <c r="J286" s="153"/>
      <c r="K286" s="153"/>
      <c r="L286" s="153"/>
      <c r="M286" s="153"/>
      <c r="N286" s="153"/>
      <c r="O286" s="153"/>
      <c r="P286" s="153"/>
      <c r="Q286" s="153"/>
      <c r="R286" s="153"/>
      <c r="S286" s="153"/>
      <c r="T286" s="153"/>
      <c r="U286" s="153"/>
      <c r="V286" s="153"/>
      <c r="W286" s="153"/>
      <c r="X286" s="153"/>
    </row>
    <row r="287" spans="1:24">
      <c r="A287" s="153"/>
      <c r="B287" s="153"/>
      <c r="C287" s="153"/>
      <c r="D287" s="153"/>
      <c r="E287" s="153"/>
      <c r="F287" s="153"/>
      <c r="G287" s="153"/>
      <c r="H287" s="153"/>
      <c r="I287" s="153"/>
      <c r="J287" s="153"/>
      <c r="K287" s="153"/>
      <c r="L287" s="153"/>
      <c r="M287" s="153"/>
      <c r="N287" s="153"/>
      <c r="O287" s="153"/>
      <c r="P287" s="153"/>
      <c r="Q287" s="153"/>
      <c r="R287" s="153"/>
      <c r="S287" s="153"/>
      <c r="T287" s="153"/>
      <c r="U287" s="153"/>
      <c r="V287" s="153"/>
      <c r="W287" s="153"/>
      <c r="X287" s="153"/>
    </row>
    <row r="288" spans="1:24">
      <c r="A288" s="153"/>
      <c r="B288" s="153"/>
      <c r="C288" s="153"/>
      <c r="D288" s="153"/>
      <c r="E288" s="153"/>
      <c r="F288" s="153"/>
      <c r="G288" s="153"/>
      <c r="H288" s="153"/>
      <c r="I288" s="153"/>
      <c r="J288" s="153"/>
      <c r="K288" s="153"/>
      <c r="L288" s="153"/>
      <c r="M288" s="153"/>
      <c r="N288" s="153"/>
      <c r="O288" s="153"/>
      <c r="P288" s="153"/>
      <c r="Q288" s="153"/>
      <c r="R288" s="153"/>
      <c r="S288" s="153"/>
      <c r="T288" s="153"/>
      <c r="U288" s="153"/>
      <c r="V288" s="153"/>
      <c r="W288" s="153"/>
      <c r="X288" s="153"/>
    </row>
    <row r="289" spans="1:24">
      <c r="A289" s="153"/>
      <c r="B289" s="153"/>
      <c r="C289" s="153"/>
      <c r="D289" s="153"/>
      <c r="E289" s="153"/>
      <c r="F289" s="153"/>
      <c r="G289" s="153"/>
      <c r="H289" s="153"/>
      <c r="I289" s="153"/>
      <c r="J289" s="153"/>
      <c r="K289" s="153"/>
      <c r="L289" s="153"/>
      <c r="M289" s="153"/>
      <c r="N289" s="153"/>
      <c r="O289" s="153"/>
      <c r="P289" s="153"/>
      <c r="Q289" s="153"/>
      <c r="R289" s="153"/>
      <c r="S289" s="153"/>
      <c r="T289" s="153"/>
      <c r="U289" s="153"/>
      <c r="V289" s="153"/>
      <c r="W289" s="153"/>
      <c r="X289" s="153"/>
    </row>
    <row r="290" spans="1:24">
      <c r="A290" s="153"/>
      <c r="B290" s="153"/>
      <c r="C290" s="153"/>
      <c r="D290" s="153"/>
      <c r="E290" s="153"/>
      <c r="F290" s="153"/>
      <c r="G290" s="153"/>
      <c r="H290" s="153"/>
      <c r="I290" s="153"/>
      <c r="J290" s="153"/>
      <c r="K290" s="153"/>
      <c r="L290" s="153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</row>
    <row r="291" spans="1:24">
      <c r="A291" s="153"/>
      <c r="B291" s="153"/>
      <c r="C291" s="153"/>
      <c r="D291" s="153"/>
      <c r="E291" s="153"/>
      <c r="F291" s="153"/>
      <c r="G291" s="153"/>
      <c r="H291" s="153"/>
      <c r="I291" s="153"/>
      <c r="J291" s="153"/>
      <c r="K291" s="153"/>
      <c r="L291" s="153"/>
      <c r="M291" s="153"/>
      <c r="N291" s="153"/>
      <c r="O291" s="153"/>
      <c r="P291" s="153"/>
      <c r="Q291" s="153"/>
      <c r="R291" s="153"/>
      <c r="S291" s="153"/>
      <c r="T291" s="153"/>
      <c r="U291" s="153"/>
      <c r="V291" s="153"/>
      <c r="W291" s="153"/>
      <c r="X291" s="153"/>
    </row>
    <row r="292" spans="1:24">
      <c r="A292" s="153"/>
      <c r="B292" s="153"/>
      <c r="C292" s="153"/>
      <c r="D292" s="153"/>
      <c r="E292" s="153"/>
      <c r="F292" s="153"/>
      <c r="G292" s="153"/>
      <c r="H292" s="153"/>
      <c r="I292" s="153"/>
      <c r="J292" s="153"/>
      <c r="K292" s="153"/>
      <c r="L292" s="153"/>
      <c r="M292" s="153"/>
      <c r="N292" s="153"/>
      <c r="O292" s="153"/>
      <c r="P292" s="153"/>
      <c r="Q292" s="153"/>
      <c r="R292" s="153"/>
      <c r="S292" s="153"/>
      <c r="T292" s="153"/>
      <c r="U292" s="153"/>
      <c r="V292" s="153"/>
      <c r="W292" s="153"/>
      <c r="X292" s="153"/>
    </row>
    <row r="293" spans="1:24">
      <c r="A293" s="153"/>
      <c r="B293" s="153"/>
      <c r="C293" s="153"/>
      <c r="D293" s="153"/>
      <c r="E293" s="153"/>
      <c r="F293" s="153"/>
      <c r="G293" s="153"/>
      <c r="H293" s="153"/>
      <c r="I293" s="153"/>
      <c r="J293" s="153"/>
      <c r="K293" s="153"/>
      <c r="L293" s="153"/>
      <c r="M293" s="153"/>
      <c r="N293" s="153"/>
      <c r="O293" s="153"/>
      <c r="P293" s="153"/>
      <c r="Q293" s="153"/>
      <c r="R293" s="153"/>
      <c r="S293" s="153"/>
      <c r="T293" s="153"/>
      <c r="U293" s="153"/>
      <c r="V293" s="153"/>
      <c r="W293" s="153"/>
      <c r="X293" s="153"/>
    </row>
    <row r="294" spans="1:24">
      <c r="A294" s="153"/>
      <c r="B294" s="153"/>
      <c r="C294" s="153"/>
      <c r="D294" s="153"/>
      <c r="E294" s="153"/>
      <c r="F294" s="153"/>
      <c r="G294" s="153"/>
      <c r="H294" s="153"/>
      <c r="I294" s="153"/>
      <c r="J294" s="153"/>
      <c r="K294" s="153"/>
      <c r="L294" s="153"/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53"/>
      <c r="X294" s="153"/>
    </row>
    <row r="295" spans="1:24">
      <c r="A295" s="153"/>
      <c r="B295" s="153"/>
      <c r="C295" s="153"/>
      <c r="D295" s="153"/>
      <c r="E295" s="153"/>
      <c r="F295" s="153"/>
      <c r="G295" s="153"/>
      <c r="H295" s="153"/>
      <c r="I295" s="153"/>
      <c r="J295" s="153"/>
      <c r="K295" s="153"/>
      <c r="L295" s="153"/>
      <c r="M295" s="153"/>
      <c r="N295" s="153"/>
      <c r="O295" s="153"/>
      <c r="P295" s="153"/>
      <c r="Q295" s="153"/>
      <c r="R295" s="153"/>
      <c r="S295" s="153"/>
      <c r="T295" s="153"/>
      <c r="U295" s="153"/>
      <c r="V295" s="153"/>
      <c r="W295" s="153"/>
      <c r="X295" s="153"/>
    </row>
    <row r="296" spans="1:24">
      <c r="A296" s="153"/>
      <c r="B296" s="153"/>
      <c r="C296" s="153"/>
      <c r="D296" s="153"/>
      <c r="E296" s="153"/>
      <c r="F296" s="153"/>
      <c r="G296" s="153"/>
      <c r="H296" s="153"/>
      <c r="I296" s="153"/>
      <c r="J296" s="153"/>
      <c r="K296" s="153"/>
      <c r="L296" s="153"/>
      <c r="M296" s="153"/>
      <c r="N296" s="153"/>
      <c r="O296" s="153"/>
      <c r="P296" s="153"/>
      <c r="Q296" s="153"/>
      <c r="R296" s="153"/>
      <c r="S296" s="153"/>
      <c r="T296" s="153"/>
      <c r="U296" s="153"/>
      <c r="V296" s="153"/>
      <c r="W296" s="153"/>
      <c r="X296" s="153"/>
    </row>
    <row r="297" spans="1:24">
      <c r="A297" s="153"/>
      <c r="B297" s="153"/>
      <c r="C297" s="153"/>
      <c r="D297" s="153"/>
      <c r="E297" s="153"/>
      <c r="F297" s="153"/>
      <c r="G297" s="153"/>
      <c r="H297" s="153"/>
      <c r="I297" s="153"/>
      <c r="J297" s="153"/>
      <c r="K297" s="153"/>
      <c r="L297" s="153"/>
      <c r="M297" s="153"/>
      <c r="N297" s="153"/>
      <c r="O297" s="153"/>
      <c r="P297" s="153"/>
      <c r="Q297" s="153"/>
      <c r="R297" s="153"/>
      <c r="S297" s="153"/>
      <c r="T297" s="153"/>
      <c r="U297" s="153"/>
      <c r="V297" s="153"/>
      <c r="W297" s="153"/>
      <c r="X297" s="153"/>
    </row>
    <row r="298" spans="1:24">
      <c r="A298" s="153"/>
      <c r="B298" s="153"/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</row>
    <row r="299" spans="1:24">
      <c r="A299" s="153"/>
      <c r="B299" s="153"/>
      <c r="C299" s="153"/>
      <c r="D299" s="153"/>
      <c r="E299" s="153"/>
      <c r="F299" s="153"/>
      <c r="G299" s="153"/>
      <c r="H299" s="153"/>
      <c r="I299" s="153"/>
      <c r="J299" s="153"/>
      <c r="K299" s="153"/>
      <c r="L299" s="153"/>
      <c r="M299" s="153"/>
      <c r="N299" s="153"/>
      <c r="O299" s="153"/>
      <c r="P299" s="153"/>
      <c r="Q299" s="153"/>
      <c r="R299" s="153"/>
      <c r="S299" s="153"/>
      <c r="T299" s="153"/>
      <c r="U299" s="153"/>
      <c r="V299" s="153"/>
      <c r="W299" s="153"/>
      <c r="X299" s="153"/>
    </row>
    <row r="300" spans="1:24">
      <c r="A300" s="153"/>
      <c r="B300" s="153"/>
      <c r="C300" s="153"/>
      <c r="D300" s="153"/>
      <c r="E300" s="153"/>
      <c r="F300" s="153"/>
      <c r="G300" s="153"/>
      <c r="H300" s="153"/>
      <c r="I300" s="153"/>
      <c r="J300" s="153"/>
      <c r="K300" s="153"/>
      <c r="L300" s="153"/>
      <c r="M300" s="153"/>
      <c r="N300" s="153"/>
      <c r="O300" s="153"/>
      <c r="P300" s="153"/>
      <c r="Q300" s="153"/>
      <c r="R300" s="153"/>
      <c r="S300" s="153"/>
      <c r="T300" s="153"/>
      <c r="U300" s="153"/>
      <c r="V300" s="153"/>
      <c r="W300" s="153"/>
      <c r="X300" s="153"/>
    </row>
    <row r="301" spans="1:24">
      <c r="A301" s="153"/>
      <c r="B301" s="153"/>
      <c r="C301" s="153"/>
      <c r="D301" s="153"/>
      <c r="E301" s="153"/>
      <c r="F301" s="153"/>
      <c r="G301" s="153"/>
      <c r="H301" s="153"/>
      <c r="I301" s="153"/>
      <c r="J301" s="153"/>
      <c r="K301" s="153"/>
      <c r="L301" s="153"/>
      <c r="M301" s="153"/>
      <c r="N301" s="153"/>
      <c r="O301" s="153"/>
      <c r="P301" s="153"/>
      <c r="Q301" s="153"/>
      <c r="R301" s="153"/>
      <c r="S301" s="153"/>
      <c r="T301" s="153"/>
      <c r="U301" s="153"/>
      <c r="V301" s="153"/>
      <c r="W301" s="153"/>
      <c r="X301" s="153"/>
    </row>
    <row r="302" spans="1:24">
      <c r="A302" s="153"/>
      <c r="B302" s="153"/>
      <c r="C302" s="153"/>
      <c r="D302" s="153"/>
      <c r="E302" s="153"/>
      <c r="F302" s="153"/>
      <c r="G302" s="153"/>
      <c r="H302" s="153"/>
      <c r="I302" s="153"/>
      <c r="J302" s="153"/>
      <c r="K302" s="153"/>
      <c r="L302" s="153"/>
      <c r="M302" s="153"/>
      <c r="N302" s="153"/>
      <c r="O302" s="153"/>
      <c r="P302" s="153"/>
      <c r="Q302" s="153"/>
      <c r="R302" s="153"/>
      <c r="S302" s="153"/>
      <c r="T302" s="153"/>
      <c r="U302" s="153"/>
      <c r="V302" s="153"/>
      <c r="W302" s="153"/>
      <c r="X302" s="153"/>
    </row>
    <row r="303" spans="1:24">
      <c r="A303" s="153"/>
      <c r="B303" s="153"/>
      <c r="C303" s="153"/>
      <c r="D303" s="153"/>
      <c r="E303" s="153"/>
      <c r="F303" s="153"/>
      <c r="G303" s="153"/>
      <c r="H303" s="153"/>
      <c r="I303" s="153"/>
      <c r="J303" s="153"/>
      <c r="K303" s="153"/>
      <c r="L303" s="153"/>
      <c r="M303" s="153"/>
      <c r="N303" s="153"/>
      <c r="O303" s="153"/>
      <c r="P303" s="153"/>
      <c r="Q303" s="153"/>
      <c r="R303" s="153"/>
      <c r="S303" s="153"/>
      <c r="T303" s="153"/>
      <c r="U303" s="153"/>
      <c r="V303" s="153"/>
      <c r="W303" s="153"/>
      <c r="X303" s="153"/>
    </row>
    <row r="304" spans="1:24">
      <c r="A304" s="153"/>
      <c r="B304" s="153"/>
      <c r="C304" s="153"/>
      <c r="D304" s="153"/>
      <c r="E304" s="153"/>
      <c r="F304" s="153"/>
      <c r="G304" s="153"/>
      <c r="H304" s="153"/>
      <c r="I304" s="153"/>
      <c r="J304" s="153"/>
      <c r="K304" s="153"/>
      <c r="L304" s="153"/>
      <c r="M304" s="153"/>
      <c r="N304" s="153"/>
      <c r="O304" s="153"/>
      <c r="P304" s="153"/>
      <c r="Q304" s="153"/>
      <c r="R304" s="153"/>
      <c r="S304" s="153"/>
      <c r="T304" s="153"/>
      <c r="U304" s="153"/>
      <c r="V304" s="153"/>
      <c r="W304" s="153"/>
      <c r="X304" s="153"/>
    </row>
    <row r="305" spans="1:24">
      <c r="A305" s="153"/>
      <c r="B305" s="153"/>
      <c r="C305" s="153"/>
      <c r="D305" s="153"/>
      <c r="E305" s="153"/>
      <c r="F305" s="153"/>
      <c r="G305" s="153"/>
      <c r="H305" s="153"/>
      <c r="I305" s="153"/>
      <c r="J305" s="153"/>
      <c r="K305" s="153"/>
      <c r="L305" s="153"/>
      <c r="M305" s="153"/>
      <c r="N305" s="153"/>
      <c r="O305" s="153"/>
      <c r="P305" s="153"/>
      <c r="Q305" s="153"/>
      <c r="R305" s="153"/>
      <c r="S305" s="153"/>
      <c r="T305" s="153"/>
      <c r="U305" s="153"/>
      <c r="V305" s="153"/>
      <c r="W305" s="153"/>
      <c r="X305" s="153"/>
    </row>
    <row r="306" spans="1:24">
      <c r="A306" s="153"/>
      <c r="B306" s="153"/>
      <c r="C306" s="153"/>
      <c r="D306" s="153"/>
      <c r="E306" s="153"/>
      <c r="F306" s="153"/>
      <c r="G306" s="153"/>
      <c r="H306" s="153"/>
      <c r="I306" s="153"/>
      <c r="J306" s="153"/>
      <c r="K306" s="153"/>
      <c r="L306" s="153"/>
      <c r="M306" s="153"/>
      <c r="N306" s="153"/>
      <c r="O306" s="153"/>
      <c r="P306" s="153"/>
      <c r="Q306" s="153"/>
      <c r="R306" s="153"/>
      <c r="S306" s="153"/>
      <c r="T306" s="153"/>
      <c r="U306" s="153"/>
      <c r="V306" s="153"/>
      <c r="W306" s="153"/>
      <c r="X306" s="153"/>
    </row>
    <row r="307" spans="1:24">
      <c r="A307" s="153"/>
      <c r="B307" s="153"/>
      <c r="C307" s="153"/>
      <c r="D307" s="153"/>
      <c r="E307" s="153"/>
      <c r="F307" s="153"/>
      <c r="G307" s="153"/>
      <c r="H307" s="153"/>
      <c r="I307" s="153"/>
      <c r="J307" s="153"/>
      <c r="K307" s="153"/>
      <c r="L307" s="153"/>
      <c r="M307" s="153"/>
      <c r="N307" s="153"/>
      <c r="O307" s="153"/>
      <c r="P307" s="153"/>
      <c r="Q307" s="153"/>
      <c r="R307" s="153"/>
      <c r="S307" s="153"/>
      <c r="T307" s="153"/>
      <c r="U307" s="153"/>
      <c r="V307" s="153"/>
      <c r="W307" s="153"/>
      <c r="X307" s="153"/>
    </row>
    <row r="308" spans="1:24">
      <c r="A308" s="153"/>
      <c r="B308" s="153"/>
      <c r="C308" s="153"/>
      <c r="D308" s="153"/>
      <c r="E308" s="153"/>
      <c r="F308" s="153"/>
      <c r="G308" s="153"/>
      <c r="H308" s="153"/>
      <c r="I308" s="153"/>
      <c r="J308" s="153"/>
      <c r="K308" s="153"/>
      <c r="L308" s="153"/>
      <c r="M308" s="153"/>
      <c r="N308" s="153"/>
      <c r="O308" s="153"/>
      <c r="P308" s="153"/>
      <c r="Q308" s="153"/>
      <c r="R308" s="153"/>
      <c r="S308" s="153"/>
      <c r="T308" s="153"/>
      <c r="U308" s="153"/>
      <c r="V308" s="153"/>
      <c r="W308" s="153"/>
      <c r="X308" s="153"/>
    </row>
    <row r="309" spans="1:24">
      <c r="A309" s="153"/>
      <c r="B309" s="153"/>
      <c r="C309" s="153"/>
      <c r="D309" s="153"/>
      <c r="E309" s="153"/>
      <c r="F309" s="153"/>
      <c r="G309" s="153"/>
      <c r="H309" s="153"/>
      <c r="I309" s="153"/>
      <c r="J309" s="153"/>
      <c r="K309" s="153"/>
      <c r="L309" s="153"/>
      <c r="M309" s="153"/>
      <c r="N309" s="153"/>
      <c r="O309" s="153"/>
      <c r="P309" s="153"/>
      <c r="Q309" s="153"/>
      <c r="R309" s="153"/>
      <c r="S309" s="153"/>
      <c r="T309" s="153"/>
      <c r="U309" s="153"/>
      <c r="V309" s="153"/>
      <c r="W309" s="153"/>
      <c r="X309" s="153"/>
    </row>
    <row r="310" spans="1:24">
      <c r="A310" s="153"/>
      <c r="B310" s="153"/>
      <c r="C310" s="153"/>
      <c r="D310" s="153"/>
      <c r="E310" s="153"/>
      <c r="F310" s="153"/>
      <c r="G310" s="153"/>
      <c r="H310" s="153"/>
      <c r="I310" s="153"/>
      <c r="J310" s="153"/>
      <c r="K310" s="153"/>
      <c r="L310" s="153"/>
      <c r="M310" s="153"/>
      <c r="N310" s="153"/>
      <c r="O310" s="153"/>
      <c r="P310" s="153"/>
      <c r="Q310" s="153"/>
      <c r="R310" s="153"/>
      <c r="S310" s="153"/>
      <c r="T310" s="153"/>
      <c r="U310" s="153"/>
      <c r="V310" s="153"/>
      <c r="W310" s="153"/>
      <c r="X310" s="153"/>
    </row>
    <row r="311" spans="1:24">
      <c r="A311" s="153"/>
      <c r="B311" s="153"/>
      <c r="C311" s="153"/>
      <c r="D311" s="153"/>
      <c r="E311" s="153"/>
      <c r="F311" s="153"/>
      <c r="G311" s="153"/>
      <c r="H311" s="153"/>
      <c r="I311" s="153"/>
      <c r="J311" s="153"/>
      <c r="K311" s="153"/>
      <c r="L311" s="153"/>
      <c r="M311" s="153"/>
      <c r="N311" s="153"/>
      <c r="O311" s="153"/>
      <c r="P311" s="153"/>
      <c r="Q311" s="153"/>
      <c r="R311" s="153"/>
      <c r="S311" s="153"/>
      <c r="T311" s="153"/>
      <c r="U311" s="153"/>
      <c r="V311" s="153"/>
      <c r="W311" s="153"/>
      <c r="X311" s="153"/>
    </row>
    <row r="312" spans="1:24">
      <c r="A312" s="153"/>
      <c r="B312" s="153"/>
      <c r="C312" s="153"/>
      <c r="D312" s="153"/>
      <c r="E312" s="153"/>
      <c r="F312" s="153"/>
      <c r="G312" s="153"/>
      <c r="H312" s="153"/>
      <c r="I312" s="153"/>
      <c r="J312" s="153"/>
      <c r="K312" s="153"/>
      <c r="L312" s="153"/>
      <c r="M312" s="153"/>
      <c r="N312" s="153"/>
      <c r="O312" s="153"/>
      <c r="P312" s="153"/>
      <c r="Q312" s="153"/>
      <c r="R312" s="153"/>
      <c r="S312" s="153"/>
      <c r="T312" s="153"/>
      <c r="U312" s="153"/>
      <c r="V312" s="153"/>
      <c r="W312" s="153"/>
      <c r="X312" s="153"/>
    </row>
    <row r="313" spans="1:24">
      <c r="A313" s="153"/>
      <c r="B313" s="153"/>
      <c r="C313" s="153"/>
      <c r="D313" s="153"/>
      <c r="E313" s="153"/>
      <c r="F313" s="153"/>
      <c r="G313" s="153"/>
      <c r="H313" s="153"/>
      <c r="I313" s="153"/>
      <c r="J313" s="153"/>
      <c r="K313" s="153"/>
      <c r="L313" s="153"/>
      <c r="M313" s="153"/>
      <c r="N313" s="153"/>
      <c r="O313" s="153"/>
      <c r="P313" s="153"/>
      <c r="Q313" s="153"/>
      <c r="R313" s="153"/>
      <c r="S313" s="153"/>
      <c r="T313" s="153"/>
      <c r="U313" s="153"/>
      <c r="V313" s="153"/>
      <c r="W313" s="153"/>
      <c r="X313" s="153"/>
    </row>
    <row r="314" spans="1:24">
      <c r="A314" s="153"/>
      <c r="B314" s="153"/>
      <c r="C314" s="153"/>
      <c r="D314" s="153"/>
      <c r="E314" s="153"/>
      <c r="F314" s="153"/>
      <c r="G314" s="153"/>
      <c r="H314" s="153"/>
      <c r="I314" s="153"/>
      <c r="J314" s="153"/>
      <c r="K314" s="153"/>
      <c r="L314" s="153"/>
      <c r="M314" s="153"/>
      <c r="N314" s="153"/>
      <c r="O314" s="153"/>
      <c r="P314" s="153"/>
      <c r="Q314" s="153"/>
      <c r="R314" s="153"/>
      <c r="S314" s="153"/>
      <c r="T314" s="153"/>
      <c r="U314" s="153"/>
      <c r="V314" s="153"/>
      <c r="W314" s="153"/>
      <c r="X314" s="153"/>
    </row>
    <row r="315" spans="1:24">
      <c r="A315" s="153"/>
      <c r="B315" s="153"/>
      <c r="C315" s="153"/>
      <c r="D315" s="153"/>
      <c r="E315" s="153"/>
      <c r="F315" s="153"/>
      <c r="G315" s="153"/>
      <c r="H315" s="153"/>
      <c r="I315" s="153"/>
      <c r="J315" s="153"/>
      <c r="K315" s="153"/>
      <c r="L315" s="153"/>
      <c r="M315" s="153"/>
      <c r="N315" s="153"/>
      <c r="O315" s="153"/>
      <c r="P315" s="153"/>
      <c r="Q315" s="153"/>
      <c r="R315" s="153"/>
      <c r="S315" s="153"/>
      <c r="T315" s="153"/>
      <c r="U315" s="153"/>
      <c r="V315" s="153"/>
      <c r="W315" s="153"/>
      <c r="X315" s="153"/>
    </row>
    <row r="316" spans="1:24">
      <c r="A316" s="153"/>
      <c r="B316" s="153"/>
      <c r="C316" s="153"/>
      <c r="D316" s="153"/>
      <c r="E316" s="153"/>
      <c r="F316" s="153"/>
      <c r="G316" s="153"/>
      <c r="H316" s="153"/>
      <c r="I316" s="153"/>
      <c r="J316" s="153"/>
      <c r="K316" s="153"/>
      <c r="L316" s="153"/>
      <c r="M316" s="153"/>
      <c r="N316" s="153"/>
      <c r="O316" s="153"/>
      <c r="P316" s="153"/>
      <c r="Q316" s="153"/>
      <c r="R316" s="153"/>
      <c r="S316" s="153"/>
      <c r="T316" s="153"/>
      <c r="U316" s="153"/>
      <c r="V316" s="153"/>
      <c r="W316" s="153"/>
      <c r="X316" s="153"/>
    </row>
    <row r="317" spans="1:24">
      <c r="A317" s="153"/>
      <c r="B317" s="153"/>
      <c r="C317" s="153"/>
      <c r="D317" s="153"/>
      <c r="E317" s="153"/>
      <c r="F317" s="153"/>
      <c r="G317" s="153"/>
      <c r="H317" s="153"/>
      <c r="I317" s="153"/>
      <c r="J317" s="153"/>
      <c r="K317" s="153"/>
      <c r="L317" s="153"/>
      <c r="M317" s="153"/>
      <c r="N317" s="153"/>
      <c r="O317" s="153"/>
      <c r="P317" s="153"/>
      <c r="Q317" s="153"/>
      <c r="R317" s="153"/>
      <c r="S317" s="153"/>
      <c r="T317" s="153"/>
      <c r="U317" s="153"/>
      <c r="V317" s="153"/>
      <c r="W317" s="153"/>
      <c r="X317" s="153"/>
    </row>
    <row r="318" spans="1:24">
      <c r="A318" s="153"/>
      <c r="B318" s="153"/>
      <c r="C318" s="153"/>
      <c r="D318" s="153"/>
      <c r="E318" s="153"/>
      <c r="F318" s="153"/>
      <c r="G318" s="153"/>
      <c r="H318" s="153"/>
      <c r="I318" s="153"/>
      <c r="J318" s="153"/>
      <c r="K318" s="153"/>
      <c r="L318" s="153"/>
      <c r="M318" s="153"/>
      <c r="N318" s="153"/>
      <c r="O318" s="153"/>
      <c r="P318" s="153"/>
      <c r="Q318" s="153"/>
      <c r="R318" s="153"/>
      <c r="S318" s="153"/>
      <c r="T318" s="153"/>
      <c r="U318" s="153"/>
      <c r="V318" s="153"/>
      <c r="W318" s="153"/>
      <c r="X318" s="153"/>
    </row>
    <row r="319" spans="1:24">
      <c r="A319" s="153"/>
      <c r="B319" s="153"/>
      <c r="C319" s="153"/>
      <c r="D319" s="153"/>
      <c r="E319" s="153"/>
      <c r="F319" s="153"/>
      <c r="G319" s="153"/>
      <c r="H319" s="153"/>
      <c r="I319" s="153"/>
      <c r="J319" s="153"/>
      <c r="K319" s="153"/>
      <c r="L319" s="153"/>
      <c r="M319" s="153"/>
      <c r="N319" s="153"/>
      <c r="O319" s="153"/>
      <c r="P319" s="153"/>
      <c r="Q319" s="153"/>
      <c r="R319" s="153"/>
      <c r="S319" s="153"/>
      <c r="T319" s="153"/>
      <c r="U319" s="153"/>
      <c r="V319" s="153"/>
      <c r="W319" s="153"/>
      <c r="X319" s="153"/>
    </row>
    <row r="320" spans="1:24">
      <c r="A320" s="153"/>
      <c r="B320" s="153"/>
      <c r="C320" s="153"/>
      <c r="D320" s="153"/>
      <c r="E320" s="153"/>
      <c r="F320" s="153"/>
      <c r="G320" s="153"/>
      <c r="H320" s="153"/>
      <c r="I320" s="153"/>
      <c r="J320" s="153"/>
      <c r="K320" s="153"/>
      <c r="L320" s="153"/>
      <c r="M320" s="153"/>
      <c r="N320" s="153"/>
      <c r="O320" s="153"/>
      <c r="P320" s="153"/>
      <c r="Q320" s="153"/>
      <c r="R320" s="153"/>
      <c r="S320" s="153"/>
      <c r="T320" s="153"/>
      <c r="U320" s="153"/>
      <c r="V320" s="153"/>
      <c r="W320" s="153"/>
      <c r="X320" s="153"/>
    </row>
    <row r="321" spans="1:24">
      <c r="A321" s="153"/>
      <c r="B321" s="153"/>
      <c r="C321" s="153"/>
      <c r="D321" s="153"/>
      <c r="E321" s="153"/>
      <c r="F321" s="153"/>
      <c r="G321" s="153"/>
      <c r="H321" s="153"/>
      <c r="I321" s="153"/>
      <c r="J321" s="153"/>
      <c r="K321" s="153"/>
      <c r="L321" s="153"/>
      <c r="M321" s="153"/>
      <c r="N321" s="153"/>
      <c r="O321" s="153"/>
      <c r="P321" s="153"/>
      <c r="Q321" s="153"/>
      <c r="R321" s="153"/>
      <c r="S321" s="153"/>
      <c r="T321" s="153"/>
      <c r="U321" s="153"/>
      <c r="V321" s="153"/>
      <c r="W321" s="153"/>
      <c r="X321" s="153"/>
    </row>
    <row r="322" spans="1:24">
      <c r="A322" s="153"/>
      <c r="B322" s="153"/>
      <c r="C322" s="153"/>
      <c r="D322" s="153"/>
      <c r="E322" s="153"/>
      <c r="F322" s="153"/>
      <c r="G322" s="153"/>
      <c r="H322" s="153"/>
      <c r="I322" s="153"/>
      <c r="J322" s="153"/>
      <c r="K322" s="153"/>
      <c r="L322" s="153"/>
      <c r="M322" s="153"/>
      <c r="N322" s="153"/>
      <c r="O322" s="153"/>
      <c r="P322" s="153"/>
      <c r="Q322" s="153"/>
      <c r="R322" s="153"/>
      <c r="S322" s="153"/>
      <c r="T322" s="153"/>
      <c r="U322" s="153"/>
      <c r="V322" s="153"/>
      <c r="W322" s="153"/>
      <c r="X322" s="153"/>
    </row>
    <row r="323" spans="1:24">
      <c r="A323" s="153"/>
      <c r="B323" s="153"/>
      <c r="C323" s="153"/>
      <c r="D323" s="153"/>
      <c r="E323" s="153"/>
      <c r="F323" s="153"/>
      <c r="G323" s="153"/>
      <c r="H323" s="153"/>
      <c r="I323" s="153"/>
      <c r="J323" s="153"/>
      <c r="K323" s="153"/>
      <c r="L323" s="153"/>
      <c r="M323" s="153"/>
      <c r="N323" s="153"/>
      <c r="O323" s="153"/>
      <c r="P323" s="153"/>
      <c r="Q323" s="153"/>
      <c r="R323" s="153"/>
      <c r="S323" s="153"/>
      <c r="T323" s="153"/>
      <c r="U323" s="153"/>
      <c r="V323" s="153"/>
      <c r="W323" s="153"/>
      <c r="X323" s="153"/>
    </row>
    <row r="324" spans="1:24">
      <c r="A324" s="153"/>
      <c r="B324" s="153"/>
      <c r="C324" s="153"/>
      <c r="D324" s="153"/>
      <c r="E324" s="153"/>
      <c r="F324" s="153"/>
      <c r="G324" s="153"/>
      <c r="H324" s="153"/>
      <c r="I324" s="153"/>
      <c r="J324" s="153"/>
      <c r="K324" s="153"/>
      <c r="L324" s="153"/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53"/>
      <c r="X324" s="153"/>
    </row>
    <row r="325" spans="1:24">
      <c r="A325" s="153"/>
      <c r="B325" s="153"/>
      <c r="C325" s="153"/>
      <c r="D325" s="153"/>
      <c r="E325" s="153"/>
      <c r="F325" s="153"/>
      <c r="G325" s="153"/>
      <c r="H325" s="153"/>
      <c r="I325" s="153"/>
      <c r="J325" s="153"/>
      <c r="K325" s="153"/>
      <c r="L325" s="153"/>
      <c r="M325" s="153"/>
      <c r="N325" s="153"/>
      <c r="O325" s="153"/>
      <c r="P325" s="153"/>
      <c r="Q325" s="153"/>
      <c r="R325" s="153"/>
      <c r="S325" s="153"/>
      <c r="T325" s="153"/>
      <c r="U325" s="153"/>
      <c r="V325" s="153"/>
      <c r="W325" s="153"/>
      <c r="X325" s="153"/>
    </row>
    <row r="326" spans="1:24">
      <c r="A326" s="153"/>
      <c r="B326" s="153"/>
      <c r="C326" s="153"/>
      <c r="D326" s="153"/>
      <c r="E326" s="153"/>
      <c r="F326" s="153"/>
      <c r="G326" s="153"/>
      <c r="H326" s="153"/>
      <c r="I326" s="153"/>
      <c r="J326" s="153"/>
      <c r="K326" s="153"/>
      <c r="L326" s="153"/>
      <c r="M326" s="153"/>
      <c r="N326" s="153"/>
      <c r="O326" s="153"/>
      <c r="P326" s="153"/>
      <c r="Q326" s="153"/>
      <c r="R326" s="153"/>
      <c r="S326" s="153"/>
      <c r="T326" s="153"/>
      <c r="U326" s="153"/>
      <c r="V326" s="153"/>
      <c r="W326" s="153"/>
      <c r="X326" s="153"/>
    </row>
    <row r="327" spans="1:24">
      <c r="A327" s="153"/>
      <c r="B327" s="153"/>
      <c r="C327" s="153"/>
      <c r="D327" s="153"/>
      <c r="E327" s="153"/>
      <c r="F327" s="153"/>
      <c r="G327" s="153"/>
      <c r="H327" s="153"/>
      <c r="I327" s="153"/>
      <c r="J327" s="153"/>
      <c r="K327" s="153"/>
      <c r="L327" s="153"/>
      <c r="M327" s="153"/>
      <c r="N327" s="153"/>
      <c r="O327" s="153"/>
      <c r="P327" s="153"/>
      <c r="Q327" s="153"/>
      <c r="R327" s="153"/>
      <c r="S327" s="153"/>
      <c r="T327" s="153"/>
      <c r="U327" s="153"/>
      <c r="V327" s="153"/>
      <c r="W327" s="153"/>
      <c r="X327" s="153"/>
    </row>
    <row r="328" spans="1:24">
      <c r="A328" s="153"/>
      <c r="B328" s="153"/>
      <c r="C328" s="153"/>
      <c r="D328" s="153"/>
      <c r="E328" s="153"/>
      <c r="F328" s="153"/>
      <c r="G328" s="153"/>
      <c r="H328" s="153"/>
      <c r="I328" s="153"/>
      <c r="J328" s="153"/>
      <c r="K328" s="153"/>
      <c r="L328" s="153"/>
      <c r="M328" s="153"/>
      <c r="N328" s="153"/>
      <c r="O328" s="153"/>
      <c r="P328" s="153"/>
      <c r="Q328" s="153"/>
      <c r="R328" s="153"/>
      <c r="S328" s="153"/>
      <c r="T328" s="153"/>
      <c r="U328" s="153"/>
      <c r="V328" s="153"/>
      <c r="W328" s="153"/>
      <c r="X328" s="153"/>
    </row>
    <row r="329" spans="1:24">
      <c r="A329" s="153"/>
      <c r="B329" s="153"/>
      <c r="C329" s="153"/>
      <c r="D329" s="153"/>
      <c r="E329" s="153"/>
      <c r="F329" s="153"/>
      <c r="G329" s="153"/>
      <c r="H329" s="153"/>
      <c r="I329" s="153"/>
      <c r="J329" s="153"/>
      <c r="K329" s="153"/>
      <c r="L329" s="153"/>
      <c r="M329" s="153"/>
      <c r="N329" s="153"/>
      <c r="O329" s="153"/>
      <c r="P329" s="153"/>
      <c r="Q329" s="153"/>
      <c r="R329" s="153"/>
      <c r="S329" s="153"/>
      <c r="T329" s="153"/>
      <c r="U329" s="153"/>
      <c r="V329" s="153"/>
      <c r="W329" s="153"/>
      <c r="X329" s="153"/>
    </row>
    <row r="330" spans="1:24">
      <c r="A330" s="153"/>
      <c r="B330" s="153"/>
      <c r="C330" s="153"/>
      <c r="D330" s="153"/>
      <c r="E330" s="153"/>
      <c r="F330" s="153"/>
      <c r="G330" s="153"/>
      <c r="H330" s="153"/>
      <c r="I330" s="153"/>
      <c r="J330" s="153"/>
      <c r="K330" s="153"/>
      <c r="L330" s="153"/>
      <c r="M330" s="153"/>
      <c r="N330" s="153"/>
      <c r="O330" s="153"/>
      <c r="P330" s="153"/>
      <c r="Q330" s="153"/>
      <c r="R330" s="153"/>
      <c r="S330" s="153"/>
      <c r="T330" s="153"/>
      <c r="U330" s="153"/>
      <c r="V330" s="153"/>
      <c r="W330" s="153"/>
      <c r="X330" s="153"/>
    </row>
    <row r="331" spans="1:24">
      <c r="A331" s="153"/>
      <c r="B331" s="153"/>
      <c r="C331" s="153"/>
      <c r="D331" s="153"/>
      <c r="E331" s="153"/>
      <c r="F331" s="153"/>
      <c r="G331" s="153"/>
      <c r="H331" s="153"/>
      <c r="I331" s="153"/>
      <c r="J331" s="153"/>
      <c r="K331" s="153"/>
      <c r="L331" s="153"/>
      <c r="M331" s="153"/>
      <c r="N331" s="153"/>
      <c r="O331" s="153"/>
      <c r="P331" s="153"/>
      <c r="Q331" s="153"/>
      <c r="R331" s="153"/>
      <c r="S331" s="153"/>
      <c r="T331" s="153"/>
      <c r="U331" s="153"/>
      <c r="V331" s="153"/>
      <c r="W331" s="153"/>
      <c r="X331" s="153"/>
    </row>
    <row r="332" spans="1:24">
      <c r="A332" s="153"/>
      <c r="B332" s="153"/>
      <c r="C332" s="153"/>
      <c r="D332" s="153"/>
      <c r="E332" s="153"/>
      <c r="F332" s="153"/>
      <c r="G332" s="153"/>
      <c r="H332" s="153"/>
      <c r="I332" s="153"/>
      <c r="J332" s="153"/>
      <c r="K332" s="153"/>
      <c r="L332" s="153"/>
      <c r="M332" s="153"/>
      <c r="N332" s="153"/>
      <c r="O332" s="153"/>
      <c r="P332" s="153"/>
      <c r="Q332" s="153"/>
      <c r="R332" s="153"/>
      <c r="S332" s="153"/>
      <c r="T332" s="153"/>
      <c r="U332" s="153"/>
      <c r="V332" s="153"/>
      <c r="W332" s="153"/>
      <c r="X332" s="153"/>
    </row>
    <row r="333" spans="1:24">
      <c r="A333" s="153"/>
      <c r="B333" s="153"/>
      <c r="C333" s="153"/>
      <c r="D333" s="153"/>
      <c r="E333" s="153"/>
      <c r="F333" s="153"/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</row>
    <row r="334" spans="1:24">
      <c r="A334" s="153"/>
      <c r="B334" s="153"/>
      <c r="C334" s="153"/>
      <c r="D334" s="153"/>
      <c r="E334" s="153"/>
      <c r="F334" s="153"/>
      <c r="G334" s="153"/>
      <c r="H334" s="153"/>
      <c r="I334" s="153"/>
      <c r="J334" s="153"/>
      <c r="K334" s="153"/>
      <c r="L334" s="153"/>
      <c r="M334" s="153"/>
      <c r="N334" s="153"/>
      <c r="O334" s="153"/>
      <c r="P334" s="153"/>
      <c r="Q334" s="153"/>
      <c r="R334" s="153"/>
      <c r="S334" s="153"/>
      <c r="T334" s="153"/>
      <c r="U334" s="153"/>
      <c r="V334" s="153"/>
      <c r="W334" s="153"/>
      <c r="X334" s="153"/>
    </row>
    <row r="335" spans="1:24">
      <c r="A335" s="153"/>
      <c r="B335" s="153"/>
      <c r="C335" s="153"/>
      <c r="D335" s="153"/>
      <c r="E335" s="153"/>
      <c r="F335" s="153"/>
      <c r="G335" s="153"/>
      <c r="H335" s="153"/>
      <c r="I335" s="153"/>
      <c r="J335" s="153"/>
      <c r="K335" s="153"/>
      <c r="L335" s="153"/>
      <c r="M335" s="153"/>
      <c r="N335" s="153"/>
      <c r="O335" s="153"/>
      <c r="P335" s="153"/>
      <c r="Q335" s="153"/>
      <c r="R335" s="153"/>
      <c r="S335" s="153"/>
      <c r="T335" s="153"/>
      <c r="U335" s="153"/>
      <c r="V335" s="153"/>
      <c r="W335" s="153"/>
      <c r="X335" s="153"/>
    </row>
    <row r="336" spans="1:24">
      <c r="A336" s="153"/>
      <c r="B336" s="153"/>
      <c r="C336" s="153"/>
      <c r="D336" s="153"/>
      <c r="E336" s="153"/>
      <c r="F336" s="153"/>
      <c r="G336" s="153"/>
      <c r="H336" s="153"/>
      <c r="I336" s="153"/>
      <c r="J336" s="153"/>
      <c r="K336" s="153"/>
      <c r="L336" s="153"/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</row>
    <row r="337" spans="1:24">
      <c r="A337" s="153"/>
      <c r="B337" s="153"/>
      <c r="C337" s="153"/>
      <c r="D337" s="153"/>
      <c r="E337" s="153"/>
      <c r="F337" s="153"/>
      <c r="G337" s="153"/>
      <c r="H337" s="153"/>
      <c r="I337" s="153"/>
      <c r="J337" s="153"/>
      <c r="K337" s="153"/>
      <c r="L337" s="153"/>
      <c r="M337" s="153"/>
      <c r="N337" s="153"/>
      <c r="O337" s="153"/>
      <c r="P337" s="153"/>
      <c r="Q337" s="153"/>
      <c r="R337" s="153"/>
      <c r="S337" s="153"/>
      <c r="T337" s="153"/>
      <c r="U337" s="153"/>
      <c r="V337" s="153"/>
      <c r="W337" s="153"/>
      <c r="X337" s="153"/>
    </row>
    <row r="338" spans="1:24">
      <c r="A338" s="153"/>
      <c r="B338" s="153"/>
      <c r="C338" s="153"/>
      <c r="D338" s="153"/>
      <c r="E338" s="153"/>
      <c r="F338" s="153"/>
      <c r="G338" s="153"/>
      <c r="H338" s="153"/>
      <c r="I338" s="153"/>
      <c r="J338" s="153"/>
      <c r="K338" s="153"/>
      <c r="L338" s="153"/>
      <c r="M338" s="153"/>
      <c r="N338" s="153"/>
      <c r="O338" s="153"/>
      <c r="P338" s="153"/>
      <c r="Q338" s="153"/>
      <c r="R338" s="153"/>
      <c r="S338" s="153"/>
      <c r="T338" s="153"/>
      <c r="U338" s="153"/>
      <c r="V338" s="153"/>
      <c r="W338" s="153"/>
      <c r="X338" s="153"/>
    </row>
    <row r="339" spans="1:24">
      <c r="A339" s="153"/>
      <c r="B339" s="153"/>
      <c r="C339" s="153"/>
      <c r="D339" s="153"/>
      <c r="E339" s="153"/>
      <c r="F339" s="153"/>
      <c r="G339" s="153"/>
      <c r="H339" s="153"/>
      <c r="I339" s="153"/>
      <c r="J339" s="153"/>
      <c r="K339" s="153"/>
      <c r="L339" s="153"/>
      <c r="M339" s="153"/>
      <c r="N339" s="153"/>
      <c r="O339" s="153"/>
      <c r="P339" s="153"/>
      <c r="Q339" s="153"/>
      <c r="R339" s="153"/>
      <c r="S339" s="153"/>
      <c r="T339" s="153"/>
      <c r="U339" s="153"/>
      <c r="V339" s="153"/>
      <c r="W339" s="153"/>
      <c r="X339" s="153"/>
    </row>
    <row r="340" spans="1:24">
      <c r="A340" s="153"/>
      <c r="B340" s="153"/>
      <c r="C340" s="153"/>
      <c r="D340" s="153"/>
      <c r="E340" s="153"/>
      <c r="F340" s="153"/>
      <c r="G340" s="153"/>
      <c r="H340" s="153"/>
      <c r="I340" s="153"/>
      <c r="J340" s="153"/>
      <c r="K340" s="153"/>
      <c r="L340" s="153"/>
      <c r="M340" s="153"/>
      <c r="N340" s="153"/>
      <c r="O340" s="153"/>
      <c r="P340" s="153"/>
      <c r="Q340" s="153"/>
      <c r="R340" s="153"/>
      <c r="S340" s="153"/>
      <c r="T340" s="153"/>
      <c r="U340" s="153"/>
      <c r="V340" s="153"/>
      <c r="W340" s="153"/>
      <c r="X340" s="153"/>
    </row>
    <row r="341" spans="1:24">
      <c r="A341" s="153"/>
      <c r="B341" s="153"/>
      <c r="C341" s="153"/>
      <c r="D341" s="153"/>
      <c r="E341" s="153"/>
      <c r="F341" s="153"/>
      <c r="G341" s="153"/>
      <c r="H341" s="153"/>
      <c r="I341" s="153"/>
      <c r="J341" s="153"/>
      <c r="K341" s="153"/>
      <c r="L341" s="153"/>
      <c r="M341" s="153"/>
      <c r="N341" s="153"/>
      <c r="O341" s="153"/>
      <c r="P341" s="153"/>
      <c r="Q341" s="153"/>
      <c r="R341" s="153"/>
      <c r="S341" s="153"/>
      <c r="T341" s="153"/>
      <c r="U341" s="153"/>
      <c r="V341" s="153"/>
      <c r="W341" s="153"/>
      <c r="X341" s="153"/>
    </row>
    <row r="342" spans="1:24">
      <c r="A342" s="153"/>
      <c r="B342" s="153"/>
      <c r="C342" s="153"/>
      <c r="D342" s="153"/>
      <c r="E342" s="153"/>
      <c r="F342" s="153"/>
      <c r="G342" s="153"/>
      <c r="H342" s="153"/>
      <c r="I342" s="153"/>
      <c r="J342" s="153"/>
      <c r="K342" s="153"/>
      <c r="L342" s="153"/>
      <c r="M342" s="153"/>
      <c r="N342" s="153"/>
      <c r="O342" s="153"/>
      <c r="P342" s="153"/>
      <c r="Q342" s="153"/>
      <c r="R342" s="153"/>
      <c r="S342" s="153"/>
      <c r="T342" s="153"/>
      <c r="U342" s="153"/>
      <c r="V342" s="153"/>
      <c r="W342" s="153"/>
      <c r="X342" s="153"/>
    </row>
    <row r="343" spans="1:24">
      <c r="A343" s="153"/>
      <c r="B343" s="153"/>
      <c r="C343" s="153"/>
      <c r="D343" s="153"/>
      <c r="E343" s="153"/>
      <c r="F343" s="153"/>
      <c r="G343" s="153"/>
      <c r="H343" s="153"/>
      <c r="I343" s="153"/>
      <c r="J343" s="153"/>
      <c r="K343" s="153"/>
      <c r="L343" s="153"/>
      <c r="M343" s="153"/>
      <c r="N343" s="153"/>
      <c r="O343" s="153"/>
      <c r="P343" s="153"/>
      <c r="Q343" s="153"/>
      <c r="R343" s="153"/>
      <c r="S343" s="153"/>
      <c r="T343" s="153"/>
      <c r="U343" s="153"/>
      <c r="V343" s="153"/>
      <c r="W343" s="153"/>
      <c r="X343" s="153"/>
    </row>
    <row r="344" spans="1:24">
      <c r="A344" s="153"/>
      <c r="B344" s="153"/>
      <c r="C344" s="153"/>
      <c r="D344" s="153"/>
      <c r="E344" s="153"/>
      <c r="F344" s="153"/>
      <c r="G344" s="153"/>
      <c r="H344" s="153"/>
      <c r="I344" s="153"/>
      <c r="J344" s="153"/>
      <c r="K344" s="153"/>
      <c r="L344" s="153"/>
      <c r="M344" s="153"/>
      <c r="N344" s="153"/>
      <c r="O344" s="153"/>
      <c r="P344" s="153"/>
      <c r="Q344" s="153"/>
      <c r="R344" s="153"/>
      <c r="S344" s="153"/>
      <c r="T344" s="153"/>
      <c r="U344" s="153"/>
      <c r="V344" s="153"/>
      <c r="W344" s="153"/>
      <c r="X344" s="153"/>
    </row>
    <row r="345" spans="1:24">
      <c r="A345" s="153"/>
      <c r="B345" s="153"/>
      <c r="C345" s="153"/>
      <c r="D345" s="153"/>
      <c r="E345" s="153"/>
      <c r="F345" s="153"/>
      <c r="G345" s="153"/>
      <c r="H345" s="153"/>
      <c r="I345" s="153"/>
      <c r="J345" s="153"/>
      <c r="K345" s="153"/>
      <c r="L345" s="153"/>
      <c r="M345" s="153"/>
      <c r="N345" s="153"/>
      <c r="O345" s="153"/>
      <c r="P345" s="153"/>
      <c r="Q345" s="153"/>
      <c r="R345" s="153"/>
      <c r="S345" s="153"/>
      <c r="T345" s="153"/>
      <c r="U345" s="153"/>
      <c r="V345" s="153"/>
      <c r="W345" s="153"/>
      <c r="X345" s="153"/>
    </row>
    <row r="346" spans="1:24">
      <c r="A346" s="153"/>
      <c r="B346" s="153"/>
      <c r="C346" s="153"/>
      <c r="D346" s="153"/>
      <c r="E346" s="153"/>
      <c r="F346" s="153"/>
      <c r="G346" s="153"/>
      <c r="H346" s="153"/>
      <c r="I346" s="153"/>
      <c r="J346" s="153"/>
      <c r="K346" s="153"/>
      <c r="L346" s="153"/>
      <c r="M346" s="153"/>
      <c r="N346" s="153"/>
      <c r="O346" s="153"/>
      <c r="P346" s="153"/>
      <c r="Q346" s="153"/>
      <c r="R346" s="153"/>
      <c r="S346" s="153"/>
      <c r="T346" s="153"/>
      <c r="U346" s="153"/>
      <c r="V346" s="153"/>
      <c r="W346" s="153"/>
      <c r="X346" s="153"/>
    </row>
    <row r="347" spans="1:24">
      <c r="A347" s="153"/>
      <c r="B347" s="153"/>
      <c r="C347" s="153"/>
      <c r="D347" s="153"/>
      <c r="E347" s="153"/>
      <c r="F347" s="153"/>
      <c r="G347" s="153"/>
      <c r="H347" s="153"/>
      <c r="I347" s="153"/>
      <c r="J347" s="153"/>
      <c r="K347" s="153"/>
      <c r="L347" s="153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</row>
    <row r="348" spans="1:24">
      <c r="A348" s="153"/>
      <c r="B348" s="153"/>
      <c r="C348" s="153"/>
      <c r="D348" s="153"/>
      <c r="E348" s="153"/>
      <c r="F348" s="153"/>
      <c r="G348" s="153"/>
      <c r="H348" s="153"/>
      <c r="I348" s="153"/>
      <c r="J348" s="153"/>
      <c r="K348" s="153"/>
      <c r="L348" s="153"/>
      <c r="M348" s="153"/>
      <c r="N348" s="153"/>
      <c r="O348" s="153"/>
      <c r="P348" s="153"/>
      <c r="Q348" s="153"/>
      <c r="R348" s="153"/>
      <c r="S348" s="153"/>
      <c r="T348" s="153"/>
      <c r="U348" s="153"/>
      <c r="V348" s="153"/>
      <c r="W348" s="153"/>
      <c r="X348" s="153"/>
    </row>
    <row r="349" spans="1:24">
      <c r="A349" s="153"/>
      <c r="B349" s="153"/>
      <c r="C349" s="153"/>
      <c r="D349" s="153"/>
      <c r="E349" s="153"/>
      <c r="F349" s="153"/>
      <c r="G349" s="153"/>
      <c r="H349" s="153"/>
      <c r="I349" s="153"/>
      <c r="J349" s="153"/>
      <c r="K349" s="153"/>
      <c r="L349" s="153"/>
      <c r="M349" s="153"/>
      <c r="N349" s="153"/>
      <c r="O349" s="153"/>
      <c r="P349" s="153"/>
      <c r="Q349" s="153"/>
      <c r="R349" s="153"/>
      <c r="S349" s="153"/>
      <c r="T349" s="153"/>
      <c r="U349" s="153"/>
      <c r="V349" s="153"/>
      <c r="W349" s="153"/>
      <c r="X349" s="153"/>
    </row>
    <row r="350" spans="1:24">
      <c r="A350" s="153"/>
      <c r="B350" s="153"/>
      <c r="C350" s="153"/>
      <c r="D350" s="153"/>
      <c r="E350" s="153"/>
      <c r="F350" s="153"/>
      <c r="G350" s="153"/>
      <c r="H350" s="153"/>
      <c r="I350" s="153"/>
      <c r="J350" s="153"/>
      <c r="K350" s="153"/>
      <c r="L350" s="153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</row>
    <row r="351" spans="1:24">
      <c r="A351" s="153"/>
      <c r="B351" s="153"/>
      <c r="C351" s="153"/>
      <c r="D351" s="153"/>
      <c r="E351" s="153"/>
      <c r="F351" s="153"/>
      <c r="G351" s="153"/>
      <c r="H351" s="153"/>
      <c r="I351" s="153"/>
      <c r="J351" s="153"/>
      <c r="K351" s="153"/>
      <c r="L351" s="153"/>
      <c r="M351" s="153"/>
      <c r="N351" s="153"/>
      <c r="O351" s="153"/>
      <c r="P351" s="153"/>
      <c r="Q351" s="153"/>
      <c r="R351" s="153"/>
      <c r="S351" s="153"/>
      <c r="T351" s="153"/>
      <c r="U351" s="153"/>
      <c r="V351" s="153"/>
      <c r="W351" s="153"/>
      <c r="X351" s="153"/>
    </row>
    <row r="352" spans="1:24">
      <c r="A352" s="153"/>
      <c r="B352" s="153"/>
      <c r="C352" s="153"/>
      <c r="D352" s="153"/>
      <c r="E352" s="153"/>
      <c r="F352" s="153"/>
      <c r="G352" s="153"/>
      <c r="H352" s="153"/>
      <c r="I352" s="153"/>
      <c r="J352" s="153"/>
      <c r="K352" s="153"/>
      <c r="L352" s="153"/>
      <c r="M352" s="153"/>
      <c r="N352" s="153"/>
      <c r="O352" s="153"/>
      <c r="P352" s="153"/>
      <c r="Q352" s="153"/>
      <c r="R352" s="153"/>
      <c r="S352" s="153"/>
      <c r="T352" s="153"/>
      <c r="U352" s="153"/>
      <c r="V352" s="153"/>
      <c r="W352" s="153"/>
      <c r="X352" s="153"/>
    </row>
    <row r="353" spans="1:24">
      <c r="A353" s="153"/>
      <c r="B353" s="153"/>
      <c r="C353" s="153"/>
      <c r="D353" s="153"/>
      <c r="E353" s="153"/>
      <c r="F353" s="153"/>
      <c r="G353" s="153"/>
      <c r="H353" s="153"/>
      <c r="I353" s="153"/>
      <c r="J353" s="153"/>
      <c r="K353" s="153"/>
      <c r="L353" s="153"/>
      <c r="M353" s="153"/>
      <c r="N353" s="153"/>
      <c r="O353" s="153"/>
      <c r="P353" s="153"/>
      <c r="Q353" s="153"/>
      <c r="R353" s="153"/>
      <c r="S353" s="153"/>
      <c r="T353" s="153"/>
      <c r="U353" s="153"/>
      <c r="V353" s="153"/>
      <c r="W353" s="153"/>
      <c r="X353" s="153"/>
    </row>
    <row r="354" spans="1:24">
      <c r="A354" s="153"/>
      <c r="B354" s="153"/>
      <c r="C354" s="153"/>
      <c r="D354" s="153"/>
      <c r="E354" s="153"/>
      <c r="F354" s="153"/>
      <c r="G354" s="153"/>
      <c r="H354" s="153"/>
      <c r="I354" s="153"/>
      <c r="J354" s="153"/>
      <c r="K354" s="153"/>
      <c r="L354" s="153"/>
      <c r="M354" s="153"/>
      <c r="N354" s="153"/>
      <c r="O354" s="153"/>
      <c r="P354" s="153"/>
      <c r="Q354" s="153"/>
      <c r="R354" s="153"/>
      <c r="S354" s="153"/>
      <c r="T354" s="153"/>
      <c r="U354" s="153"/>
      <c r="V354" s="153"/>
      <c r="W354" s="153"/>
      <c r="X354" s="153"/>
    </row>
    <row r="355" spans="1:24">
      <c r="A355" s="153"/>
      <c r="B355" s="153"/>
      <c r="C355" s="153"/>
      <c r="D355" s="153"/>
      <c r="E355" s="153"/>
      <c r="F355" s="153"/>
      <c r="G355" s="153"/>
      <c r="H355" s="153"/>
      <c r="I355" s="153"/>
      <c r="J355" s="153"/>
      <c r="K355" s="153"/>
      <c r="L355" s="153"/>
      <c r="M355" s="153"/>
      <c r="N355" s="153"/>
      <c r="O355" s="153"/>
      <c r="P355" s="153"/>
      <c r="Q355" s="153"/>
      <c r="R355" s="153"/>
      <c r="S355" s="153"/>
      <c r="T355" s="153"/>
      <c r="U355" s="153"/>
      <c r="V355" s="153"/>
      <c r="W355" s="153"/>
      <c r="X355" s="153"/>
    </row>
    <row r="356" spans="1:24">
      <c r="A356" s="153"/>
      <c r="B356" s="153"/>
      <c r="C356" s="153"/>
      <c r="D356" s="153"/>
      <c r="E356" s="153"/>
      <c r="F356" s="153"/>
      <c r="G356" s="153"/>
      <c r="H356" s="153"/>
      <c r="I356" s="153"/>
      <c r="J356" s="153"/>
      <c r="K356" s="153"/>
      <c r="L356" s="153"/>
      <c r="M356" s="153"/>
      <c r="N356" s="153"/>
      <c r="O356" s="153"/>
      <c r="P356" s="153"/>
      <c r="Q356" s="153"/>
      <c r="R356" s="153"/>
      <c r="S356" s="153"/>
      <c r="T356" s="153"/>
      <c r="U356" s="153"/>
      <c r="V356" s="153"/>
      <c r="W356" s="153"/>
      <c r="X356" s="153"/>
    </row>
    <row r="357" spans="1:24">
      <c r="A357" s="153"/>
      <c r="B357" s="153"/>
      <c r="C357" s="153"/>
      <c r="D357" s="153"/>
      <c r="E357" s="153"/>
      <c r="F357" s="153"/>
      <c r="G357" s="153"/>
      <c r="H357" s="153"/>
      <c r="I357" s="153"/>
      <c r="J357" s="153"/>
      <c r="K357" s="153"/>
      <c r="L357" s="153"/>
      <c r="M357" s="153"/>
      <c r="N357" s="153"/>
      <c r="O357" s="153"/>
      <c r="P357" s="153"/>
      <c r="Q357" s="153"/>
      <c r="R357" s="153"/>
      <c r="S357" s="153"/>
      <c r="T357" s="153"/>
      <c r="U357" s="153"/>
      <c r="V357" s="153"/>
      <c r="W357" s="153"/>
      <c r="X357" s="153"/>
    </row>
    <row r="358" spans="1:24">
      <c r="A358" s="153"/>
      <c r="B358" s="153"/>
      <c r="C358" s="153"/>
      <c r="D358" s="153"/>
      <c r="E358" s="153"/>
      <c r="F358" s="153"/>
      <c r="G358" s="153"/>
      <c r="H358" s="153"/>
      <c r="I358" s="153"/>
      <c r="J358" s="153"/>
      <c r="K358" s="153"/>
      <c r="L358" s="153"/>
      <c r="M358" s="153"/>
      <c r="N358" s="153"/>
      <c r="O358" s="153"/>
      <c r="P358" s="153"/>
      <c r="Q358" s="153"/>
      <c r="R358" s="153"/>
      <c r="S358" s="153"/>
      <c r="T358" s="153"/>
      <c r="U358" s="153"/>
      <c r="V358" s="153"/>
      <c r="W358" s="153"/>
      <c r="X358" s="153"/>
    </row>
    <row r="359" spans="1:24">
      <c r="A359" s="153"/>
      <c r="B359" s="153"/>
      <c r="C359" s="153"/>
      <c r="D359" s="153"/>
      <c r="E359" s="153"/>
      <c r="F359" s="153"/>
      <c r="G359" s="153"/>
      <c r="H359" s="153"/>
      <c r="I359" s="153"/>
      <c r="J359" s="153"/>
      <c r="K359" s="153"/>
      <c r="L359" s="153"/>
      <c r="M359" s="153"/>
      <c r="N359" s="153"/>
      <c r="O359" s="153"/>
      <c r="P359" s="153"/>
      <c r="Q359" s="153"/>
      <c r="R359" s="153"/>
      <c r="S359" s="153"/>
      <c r="T359" s="153"/>
      <c r="U359" s="153"/>
      <c r="V359" s="153"/>
      <c r="W359" s="153"/>
      <c r="X359" s="153"/>
    </row>
    <row r="360" spans="1:24">
      <c r="A360" s="153"/>
      <c r="B360" s="153"/>
      <c r="C360" s="153"/>
      <c r="D360" s="153"/>
      <c r="E360" s="153"/>
      <c r="F360" s="153"/>
      <c r="G360" s="153"/>
      <c r="H360" s="153"/>
      <c r="I360" s="153"/>
      <c r="J360" s="153"/>
      <c r="K360" s="153"/>
      <c r="L360" s="153"/>
      <c r="M360" s="153"/>
      <c r="N360" s="153"/>
      <c r="O360" s="153"/>
      <c r="P360" s="153"/>
      <c r="Q360" s="153"/>
      <c r="R360" s="153"/>
      <c r="S360" s="153"/>
      <c r="T360" s="153"/>
      <c r="U360" s="153"/>
      <c r="V360" s="153"/>
      <c r="W360" s="153"/>
      <c r="X360" s="153"/>
    </row>
    <row r="361" spans="1:24">
      <c r="A361" s="153"/>
      <c r="B361" s="153"/>
      <c r="C361" s="153"/>
      <c r="D361" s="153"/>
      <c r="E361" s="153"/>
      <c r="F361" s="153"/>
      <c r="G361" s="153"/>
      <c r="H361" s="153"/>
      <c r="I361" s="153"/>
      <c r="J361" s="153"/>
      <c r="K361" s="153"/>
      <c r="L361" s="153"/>
      <c r="M361" s="153"/>
      <c r="N361" s="153"/>
      <c r="O361" s="153"/>
      <c r="P361" s="153"/>
      <c r="Q361" s="153"/>
      <c r="R361" s="153"/>
      <c r="S361" s="153"/>
      <c r="T361" s="153"/>
      <c r="U361" s="153"/>
      <c r="V361" s="153"/>
      <c r="W361" s="153"/>
      <c r="X361" s="153"/>
    </row>
    <row r="362" spans="1:24">
      <c r="A362" s="153"/>
      <c r="B362" s="153"/>
      <c r="C362" s="153"/>
      <c r="D362" s="153"/>
      <c r="E362" s="153"/>
      <c r="F362" s="153"/>
      <c r="G362" s="153"/>
      <c r="H362" s="153"/>
      <c r="I362" s="153"/>
      <c r="J362" s="153"/>
      <c r="K362" s="153"/>
      <c r="L362" s="153"/>
      <c r="M362" s="153"/>
      <c r="N362" s="153"/>
      <c r="O362" s="153"/>
      <c r="P362" s="153"/>
      <c r="Q362" s="153"/>
      <c r="R362" s="153"/>
      <c r="S362" s="153"/>
      <c r="T362" s="153"/>
      <c r="U362" s="153"/>
      <c r="V362" s="153"/>
      <c r="W362" s="153"/>
      <c r="X362" s="153"/>
    </row>
    <row r="363" spans="1:24">
      <c r="A363" s="153"/>
      <c r="B363" s="153"/>
      <c r="C363" s="153"/>
      <c r="D363" s="153"/>
      <c r="E363" s="153"/>
      <c r="F363" s="153"/>
      <c r="G363" s="153"/>
      <c r="H363" s="153"/>
      <c r="I363" s="153"/>
      <c r="J363" s="153"/>
      <c r="K363" s="153"/>
      <c r="L363" s="153"/>
      <c r="M363" s="153"/>
      <c r="N363" s="153"/>
      <c r="O363" s="153"/>
      <c r="P363" s="153"/>
      <c r="Q363" s="153"/>
      <c r="R363" s="153"/>
      <c r="S363" s="153"/>
      <c r="T363" s="153"/>
      <c r="U363" s="153"/>
      <c r="V363" s="153"/>
      <c r="W363" s="153"/>
      <c r="X363" s="153"/>
    </row>
    <row r="364" spans="1:24">
      <c r="A364" s="153"/>
      <c r="B364" s="153"/>
      <c r="C364" s="153"/>
      <c r="D364" s="153"/>
      <c r="E364" s="153"/>
      <c r="F364" s="153"/>
      <c r="G364" s="153"/>
      <c r="H364" s="153"/>
      <c r="I364" s="153"/>
      <c r="J364" s="153"/>
      <c r="K364" s="153"/>
      <c r="L364" s="153"/>
      <c r="M364" s="153"/>
      <c r="N364" s="153"/>
      <c r="O364" s="153"/>
      <c r="P364" s="153"/>
      <c r="Q364" s="153"/>
      <c r="R364" s="153"/>
      <c r="S364" s="153"/>
      <c r="T364" s="153"/>
      <c r="U364" s="153"/>
      <c r="V364" s="153"/>
      <c r="W364" s="153"/>
      <c r="X364" s="153"/>
    </row>
    <row r="365" spans="1:24">
      <c r="A365" s="153"/>
      <c r="B365" s="153"/>
      <c r="C365" s="153"/>
      <c r="D365" s="153"/>
      <c r="E365" s="153"/>
      <c r="F365" s="153"/>
      <c r="G365" s="153"/>
      <c r="H365" s="153"/>
      <c r="I365" s="153"/>
      <c r="J365" s="153"/>
      <c r="K365" s="153"/>
      <c r="L365" s="153"/>
      <c r="M365" s="153"/>
      <c r="N365" s="153"/>
      <c r="O365" s="153"/>
      <c r="P365" s="153"/>
      <c r="Q365" s="153"/>
      <c r="R365" s="153"/>
      <c r="S365" s="153"/>
      <c r="T365" s="153"/>
      <c r="U365" s="153"/>
      <c r="V365" s="153"/>
      <c r="W365" s="153"/>
      <c r="X365" s="153"/>
    </row>
    <row r="366" spans="1:24">
      <c r="A366" s="153"/>
      <c r="B366" s="153"/>
      <c r="C366" s="153"/>
      <c r="D366" s="153"/>
      <c r="E366" s="153"/>
      <c r="F366" s="153"/>
      <c r="G366" s="153"/>
      <c r="H366" s="153"/>
      <c r="I366" s="153"/>
      <c r="J366" s="153"/>
      <c r="K366" s="153"/>
      <c r="L366" s="153"/>
      <c r="M366" s="153"/>
      <c r="N366" s="153"/>
      <c r="O366" s="153"/>
      <c r="P366" s="153"/>
      <c r="Q366" s="153"/>
      <c r="R366" s="153"/>
      <c r="S366" s="153"/>
      <c r="T366" s="153"/>
      <c r="U366" s="153"/>
      <c r="V366" s="153"/>
      <c r="W366" s="153"/>
      <c r="X366" s="153"/>
    </row>
    <row r="367" spans="1:24">
      <c r="A367" s="153"/>
      <c r="B367" s="153"/>
      <c r="C367" s="153"/>
      <c r="D367" s="153"/>
      <c r="E367" s="153"/>
      <c r="F367" s="153"/>
      <c r="G367" s="153"/>
      <c r="H367" s="153"/>
      <c r="I367" s="153"/>
      <c r="J367" s="153"/>
      <c r="K367" s="153"/>
      <c r="L367" s="153"/>
      <c r="M367" s="153"/>
      <c r="N367" s="153"/>
      <c r="O367" s="153"/>
      <c r="P367" s="153"/>
      <c r="Q367" s="153"/>
      <c r="R367" s="153"/>
      <c r="S367" s="153"/>
      <c r="T367" s="153"/>
      <c r="U367" s="153"/>
      <c r="V367" s="153"/>
      <c r="W367" s="153"/>
      <c r="X367" s="153"/>
    </row>
    <row r="368" spans="1:24">
      <c r="A368" s="153"/>
      <c r="B368" s="153"/>
      <c r="C368" s="153"/>
      <c r="D368" s="153"/>
      <c r="E368" s="153"/>
      <c r="F368" s="153"/>
      <c r="G368" s="153"/>
      <c r="H368" s="153"/>
      <c r="I368" s="153"/>
      <c r="J368" s="153"/>
      <c r="K368" s="153"/>
      <c r="L368" s="153"/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53"/>
      <c r="X368" s="153"/>
    </row>
    <row r="369" spans="1:24">
      <c r="A369" s="153"/>
      <c r="B369" s="153"/>
      <c r="C369" s="153"/>
      <c r="D369" s="153"/>
      <c r="E369" s="153"/>
      <c r="F369" s="153"/>
      <c r="G369" s="153"/>
      <c r="H369" s="153"/>
      <c r="I369" s="153"/>
      <c r="J369" s="153"/>
      <c r="K369" s="153"/>
      <c r="L369" s="153"/>
      <c r="M369" s="153"/>
      <c r="N369" s="153"/>
      <c r="O369" s="153"/>
      <c r="P369" s="153"/>
      <c r="Q369" s="153"/>
      <c r="R369" s="153"/>
      <c r="S369" s="153"/>
      <c r="T369" s="153"/>
      <c r="U369" s="153"/>
      <c r="V369" s="153"/>
      <c r="W369" s="153"/>
      <c r="X369" s="153"/>
    </row>
    <row r="370" spans="1:24">
      <c r="A370" s="153"/>
      <c r="B370" s="153"/>
      <c r="C370" s="153"/>
      <c r="D370" s="153"/>
      <c r="E370" s="153"/>
      <c r="F370" s="153"/>
      <c r="G370" s="153"/>
      <c r="H370" s="153"/>
      <c r="I370" s="153"/>
      <c r="J370" s="153"/>
      <c r="K370" s="153"/>
      <c r="L370" s="153"/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</row>
    <row r="371" spans="1:24">
      <c r="A371" s="153"/>
      <c r="B371" s="153"/>
      <c r="C371" s="153"/>
      <c r="D371" s="153"/>
      <c r="E371" s="153"/>
      <c r="F371" s="153"/>
      <c r="G371" s="153"/>
      <c r="H371" s="153"/>
      <c r="I371" s="153"/>
      <c r="J371" s="153"/>
      <c r="K371" s="153"/>
      <c r="L371" s="153"/>
      <c r="M371" s="153"/>
      <c r="N371" s="153"/>
      <c r="O371" s="153"/>
      <c r="P371" s="153"/>
      <c r="Q371" s="153"/>
      <c r="R371" s="153"/>
      <c r="S371" s="153"/>
      <c r="T371" s="153"/>
      <c r="U371" s="153"/>
      <c r="V371" s="153"/>
      <c r="W371" s="153"/>
      <c r="X371" s="153"/>
    </row>
    <row r="372" spans="1:24">
      <c r="A372" s="153"/>
      <c r="B372" s="153"/>
      <c r="C372" s="153"/>
      <c r="D372" s="153"/>
      <c r="E372" s="153"/>
      <c r="F372" s="153"/>
      <c r="G372" s="153"/>
      <c r="H372" s="153"/>
      <c r="I372" s="153"/>
      <c r="J372" s="153"/>
      <c r="K372" s="153"/>
      <c r="L372" s="153"/>
      <c r="M372" s="153"/>
      <c r="N372" s="153"/>
      <c r="O372" s="153"/>
      <c r="P372" s="153"/>
      <c r="Q372" s="153"/>
      <c r="R372" s="153"/>
      <c r="S372" s="153"/>
      <c r="T372" s="153"/>
      <c r="U372" s="153"/>
      <c r="V372" s="153"/>
      <c r="W372" s="153"/>
      <c r="X372" s="153"/>
    </row>
    <row r="373" spans="1:24">
      <c r="A373" s="153"/>
      <c r="B373" s="153"/>
      <c r="C373" s="153"/>
      <c r="D373" s="153"/>
      <c r="E373" s="153"/>
      <c r="F373" s="153"/>
      <c r="G373" s="153"/>
      <c r="H373" s="153"/>
      <c r="I373" s="153"/>
      <c r="J373" s="153"/>
      <c r="K373" s="153"/>
      <c r="L373" s="153"/>
      <c r="M373" s="153"/>
      <c r="N373" s="153"/>
      <c r="O373" s="153"/>
      <c r="P373" s="153"/>
      <c r="Q373" s="153"/>
      <c r="R373" s="153"/>
      <c r="S373" s="153"/>
      <c r="T373" s="153"/>
      <c r="U373" s="153"/>
      <c r="V373" s="153"/>
      <c r="W373" s="153"/>
      <c r="X373" s="153"/>
    </row>
    <row r="374" spans="1:24">
      <c r="A374" s="153"/>
      <c r="B374" s="153"/>
      <c r="C374" s="153"/>
      <c r="D374" s="153"/>
      <c r="E374" s="153"/>
      <c r="F374" s="153"/>
      <c r="G374" s="153"/>
      <c r="H374" s="153"/>
      <c r="I374" s="153"/>
      <c r="J374" s="153"/>
      <c r="K374" s="153"/>
      <c r="L374" s="153"/>
      <c r="M374" s="153"/>
      <c r="N374" s="153"/>
      <c r="O374" s="153"/>
      <c r="P374" s="153"/>
      <c r="Q374" s="153"/>
      <c r="R374" s="153"/>
      <c r="S374" s="153"/>
      <c r="T374" s="153"/>
      <c r="U374" s="153"/>
      <c r="V374" s="153"/>
      <c r="W374" s="153"/>
      <c r="X374" s="153"/>
    </row>
    <row r="375" spans="1:24">
      <c r="A375" s="153"/>
      <c r="B375" s="153"/>
      <c r="C375" s="153"/>
      <c r="D375" s="153"/>
      <c r="E375" s="153"/>
      <c r="F375" s="153"/>
      <c r="G375" s="153"/>
      <c r="H375" s="153"/>
      <c r="I375" s="153"/>
      <c r="J375" s="153"/>
      <c r="K375" s="153"/>
      <c r="L375" s="153"/>
      <c r="M375" s="153"/>
      <c r="N375" s="153"/>
      <c r="O375" s="153"/>
      <c r="P375" s="153"/>
      <c r="Q375" s="153"/>
      <c r="R375" s="153"/>
      <c r="S375" s="153"/>
      <c r="T375" s="153"/>
      <c r="U375" s="153"/>
      <c r="V375" s="153"/>
      <c r="W375" s="153"/>
      <c r="X375" s="153"/>
    </row>
    <row r="376" spans="1:24">
      <c r="A376" s="153"/>
      <c r="B376" s="153"/>
      <c r="C376" s="153"/>
      <c r="D376" s="153"/>
      <c r="E376" s="153"/>
      <c r="F376" s="153"/>
      <c r="G376" s="153"/>
      <c r="H376" s="153"/>
      <c r="I376" s="153"/>
      <c r="J376" s="153"/>
      <c r="K376" s="153"/>
      <c r="L376" s="153"/>
      <c r="M376" s="153"/>
      <c r="N376" s="153"/>
      <c r="O376" s="153"/>
      <c r="P376" s="153"/>
      <c r="Q376" s="153"/>
      <c r="R376" s="153"/>
      <c r="S376" s="153"/>
      <c r="T376" s="153"/>
      <c r="U376" s="153"/>
      <c r="V376" s="153"/>
      <c r="W376" s="153"/>
      <c r="X376" s="153"/>
    </row>
    <row r="377" spans="1:24">
      <c r="A377" s="153"/>
      <c r="B377" s="153"/>
      <c r="C377" s="153"/>
      <c r="D377" s="153"/>
      <c r="E377" s="153"/>
      <c r="F377" s="153"/>
      <c r="G377" s="153"/>
      <c r="H377" s="153"/>
      <c r="I377" s="153"/>
      <c r="J377" s="153"/>
      <c r="K377" s="153"/>
      <c r="L377" s="153"/>
      <c r="M377" s="153"/>
      <c r="N377" s="153"/>
      <c r="O377" s="153"/>
      <c r="P377" s="153"/>
      <c r="Q377" s="153"/>
      <c r="R377" s="153"/>
      <c r="S377" s="153"/>
      <c r="T377" s="153"/>
      <c r="U377" s="153"/>
      <c r="V377" s="153"/>
      <c r="W377" s="153"/>
      <c r="X377" s="153"/>
    </row>
    <row r="378" spans="1:24">
      <c r="A378" s="153"/>
      <c r="B378" s="153"/>
      <c r="C378" s="153"/>
      <c r="D378" s="153"/>
      <c r="E378" s="153"/>
      <c r="F378" s="153"/>
      <c r="G378" s="153"/>
      <c r="H378" s="153"/>
      <c r="I378" s="153"/>
      <c r="J378" s="153"/>
      <c r="K378" s="153"/>
      <c r="L378" s="153"/>
      <c r="M378" s="153"/>
      <c r="N378" s="153"/>
      <c r="O378" s="153"/>
      <c r="P378" s="153"/>
      <c r="Q378" s="153"/>
      <c r="R378" s="153"/>
      <c r="S378" s="153"/>
      <c r="T378" s="153"/>
      <c r="U378" s="153"/>
      <c r="V378" s="153"/>
      <c r="W378" s="153"/>
      <c r="X378" s="153"/>
    </row>
    <row r="379" spans="1:24">
      <c r="A379" s="153"/>
      <c r="B379" s="153"/>
      <c r="C379" s="153"/>
      <c r="D379" s="153"/>
      <c r="E379" s="153"/>
      <c r="F379" s="153"/>
      <c r="G379" s="153"/>
      <c r="H379" s="153"/>
      <c r="I379" s="153"/>
      <c r="J379" s="153"/>
      <c r="K379" s="153"/>
      <c r="L379" s="153"/>
      <c r="M379" s="153"/>
      <c r="N379" s="153"/>
      <c r="O379" s="153"/>
      <c r="P379" s="153"/>
      <c r="Q379" s="153"/>
      <c r="R379" s="153"/>
      <c r="S379" s="153"/>
      <c r="T379" s="153"/>
      <c r="U379" s="153"/>
      <c r="V379" s="153"/>
      <c r="W379" s="153"/>
      <c r="X379" s="153"/>
    </row>
    <row r="380" spans="1:24">
      <c r="A380" s="153"/>
      <c r="B380" s="153"/>
      <c r="C380" s="153"/>
      <c r="D380" s="153"/>
      <c r="E380" s="153"/>
      <c r="F380" s="153"/>
      <c r="G380" s="153"/>
      <c r="H380" s="153"/>
      <c r="I380" s="153"/>
      <c r="J380" s="153"/>
      <c r="K380" s="153"/>
      <c r="L380" s="153"/>
      <c r="M380" s="153"/>
      <c r="N380" s="153"/>
      <c r="O380" s="153"/>
      <c r="P380" s="153"/>
      <c r="Q380" s="153"/>
      <c r="R380" s="153"/>
      <c r="S380" s="153"/>
      <c r="T380" s="153"/>
      <c r="U380" s="153"/>
      <c r="V380" s="153"/>
      <c r="W380" s="153"/>
      <c r="X380" s="153"/>
    </row>
    <row r="381" spans="1:24">
      <c r="A381" s="153"/>
      <c r="B381" s="153"/>
      <c r="C381" s="153"/>
      <c r="D381" s="153"/>
      <c r="E381" s="153"/>
      <c r="F381" s="153"/>
      <c r="G381" s="153"/>
      <c r="H381" s="153"/>
      <c r="I381" s="153"/>
      <c r="J381" s="153"/>
      <c r="K381" s="153"/>
      <c r="L381" s="153"/>
      <c r="M381" s="153"/>
      <c r="N381" s="153"/>
      <c r="O381" s="153"/>
      <c r="P381" s="153"/>
      <c r="Q381" s="153"/>
      <c r="R381" s="153"/>
      <c r="S381" s="153"/>
      <c r="T381" s="153"/>
      <c r="U381" s="153"/>
      <c r="V381" s="153"/>
      <c r="W381" s="153"/>
      <c r="X381" s="153"/>
    </row>
    <row r="382" spans="1:24">
      <c r="A382" s="153"/>
      <c r="B382" s="153"/>
      <c r="C382" s="153"/>
      <c r="D382" s="153"/>
      <c r="E382" s="153"/>
      <c r="F382" s="153"/>
      <c r="G382" s="153"/>
      <c r="H382" s="153"/>
      <c r="I382" s="153"/>
      <c r="J382" s="153"/>
      <c r="K382" s="153"/>
      <c r="L382" s="153"/>
      <c r="M382" s="153"/>
      <c r="N382" s="153"/>
      <c r="O382" s="153"/>
      <c r="P382" s="153"/>
      <c r="Q382" s="153"/>
      <c r="R382" s="153"/>
      <c r="S382" s="153"/>
      <c r="T382" s="153"/>
      <c r="U382" s="153"/>
      <c r="V382" s="153"/>
      <c r="W382" s="153"/>
      <c r="X382" s="153"/>
    </row>
    <row r="383" spans="1:24">
      <c r="A383" s="153"/>
      <c r="B383" s="153"/>
      <c r="C383" s="153"/>
      <c r="D383" s="153"/>
      <c r="E383" s="153"/>
      <c r="F383" s="153"/>
      <c r="G383" s="153"/>
      <c r="H383" s="153"/>
      <c r="I383" s="153"/>
      <c r="J383" s="153"/>
      <c r="K383" s="153"/>
      <c r="L383" s="153"/>
      <c r="M383" s="153"/>
      <c r="N383" s="153"/>
      <c r="O383" s="153"/>
      <c r="P383" s="153"/>
      <c r="Q383" s="153"/>
      <c r="R383" s="153"/>
      <c r="S383" s="153"/>
      <c r="T383" s="153"/>
      <c r="U383" s="153"/>
      <c r="V383" s="153"/>
      <c r="W383" s="153"/>
      <c r="X383" s="153"/>
    </row>
    <row r="384" spans="1:24">
      <c r="A384" s="153"/>
      <c r="B384" s="153"/>
      <c r="C384" s="153"/>
      <c r="D384" s="153"/>
      <c r="E384" s="153"/>
      <c r="F384" s="153"/>
      <c r="G384" s="153"/>
      <c r="H384" s="153"/>
      <c r="I384" s="153"/>
      <c r="J384" s="153"/>
      <c r="K384" s="153"/>
      <c r="L384" s="153"/>
      <c r="M384" s="153"/>
      <c r="N384" s="153"/>
      <c r="O384" s="153"/>
      <c r="P384" s="153"/>
      <c r="Q384" s="153"/>
      <c r="R384" s="153"/>
      <c r="S384" s="153"/>
      <c r="T384" s="153"/>
      <c r="U384" s="153"/>
      <c r="V384" s="153"/>
      <c r="W384" s="153"/>
      <c r="X384" s="153"/>
    </row>
    <row r="385" spans="1:24">
      <c r="A385" s="153"/>
      <c r="B385" s="153"/>
      <c r="C385" s="153"/>
      <c r="D385" s="153"/>
      <c r="E385" s="153"/>
      <c r="F385" s="153"/>
      <c r="G385" s="153"/>
      <c r="H385" s="153"/>
      <c r="I385" s="153"/>
      <c r="J385" s="153"/>
      <c r="K385" s="153"/>
      <c r="L385" s="153"/>
      <c r="M385" s="153"/>
      <c r="N385" s="153"/>
      <c r="O385" s="153"/>
      <c r="P385" s="153"/>
      <c r="Q385" s="153"/>
      <c r="R385" s="153"/>
      <c r="S385" s="153"/>
      <c r="T385" s="153"/>
      <c r="U385" s="153"/>
      <c r="V385" s="153"/>
      <c r="W385" s="153"/>
      <c r="X385" s="153"/>
    </row>
    <row r="386" spans="1:24">
      <c r="A386" s="153"/>
      <c r="B386" s="153"/>
      <c r="C386" s="153"/>
      <c r="D386" s="153"/>
      <c r="E386" s="153"/>
      <c r="F386" s="153"/>
      <c r="G386" s="153"/>
      <c r="H386" s="153"/>
      <c r="I386" s="153"/>
      <c r="J386" s="153"/>
      <c r="K386" s="153"/>
      <c r="L386" s="153"/>
      <c r="M386" s="153"/>
      <c r="N386" s="153"/>
      <c r="O386" s="153"/>
      <c r="P386" s="153"/>
      <c r="Q386" s="153"/>
      <c r="R386" s="153"/>
      <c r="S386" s="153"/>
      <c r="T386" s="153"/>
      <c r="U386" s="153"/>
      <c r="V386" s="153"/>
      <c r="W386" s="153"/>
      <c r="X386" s="153"/>
    </row>
    <row r="387" spans="1:24">
      <c r="A387" s="153"/>
      <c r="B387" s="153"/>
      <c r="C387" s="153"/>
      <c r="D387" s="153"/>
      <c r="E387" s="153"/>
      <c r="F387" s="153"/>
      <c r="G387" s="153"/>
      <c r="H387" s="153"/>
      <c r="I387" s="153"/>
      <c r="J387" s="153"/>
      <c r="K387" s="153"/>
      <c r="L387" s="153"/>
      <c r="M387" s="153"/>
      <c r="N387" s="153"/>
      <c r="O387" s="153"/>
      <c r="P387" s="153"/>
      <c r="Q387" s="153"/>
      <c r="R387" s="153"/>
      <c r="S387" s="153"/>
      <c r="T387" s="153"/>
      <c r="U387" s="153"/>
      <c r="V387" s="153"/>
      <c r="W387" s="153"/>
      <c r="X387" s="153"/>
    </row>
    <row r="388" spans="1:24">
      <c r="A388" s="153"/>
      <c r="B388" s="153"/>
      <c r="C388" s="153"/>
      <c r="D388" s="153"/>
      <c r="E388" s="153"/>
      <c r="F388" s="153"/>
      <c r="G388" s="153"/>
      <c r="H388" s="153"/>
      <c r="I388" s="153"/>
      <c r="J388" s="153"/>
      <c r="K388" s="153"/>
      <c r="L388" s="153"/>
      <c r="M388" s="153"/>
      <c r="N388" s="153"/>
      <c r="O388" s="153"/>
      <c r="P388" s="153"/>
      <c r="Q388" s="153"/>
      <c r="R388" s="153"/>
      <c r="S388" s="153"/>
      <c r="T388" s="153"/>
      <c r="U388" s="153"/>
      <c r="V388" s="153"/>
      <c r="W388" s="153"/>
      <c r="X388" s="153"/>
    </row>
    <row r="389" spans="1:24">
      <c r="A389" s="153"/>
      <c r="B389" s="153"/>
      <c r="C389" s="153"/>
      <c r="D389" s="153"/>
      <c r="E389" s="153"/>
      <c r="F389" s="153"/>
      <c r="G389" s="153"/>
      <c r="H389" s="153"/>
      <c r="I389" s="153"/>
      <c r="J389" s="153"/>
      <c r="K389" s="153"/>
      <c r="L389" s="153"/>
      <c r="M389" s="153"/>
      <c r="N389" s="153"/>
      <c r="O389" s="153"/>
      <c r="P389" s="153"/>
      <c r="Q389" s="153"/>
      <c r="R389" s="153"/>
      <c r="S389" s="153"/>
      <c r="T389" s="153"/>
      <c r="U389" s="153"/>
      <c r="V389" s="153"/>
      <c r="W389" s="153"/>
      <c r="X389" s="153"/>
    </row>
    <row r="390" spans="1:24">
      <c r="A390" s="153"/>
      <c r="B390" s="153"/>
      <c r="C390" s="153"/>
      <c r="D390" s="153"/>
      <c r="E390" s="153"/>
      <c r="F390" s="153"/>
      <c r="G390" s="153"/>
      <c r="H390" s="153"/>
      <c r="I390" s="153"/>
      <c r="J390" s="153"/>
      <c r="K390" s="153"/>
      <c r="L390" s="153"/>
      <c r="M390" s="153"/>
      <c r="N390" s="153"/>
      <c r="O390" s="153"/>
      <c r="P390" s="153"/>
      <c r="Q390" s="153"/>
      <c r="R390" s="153"/>
      <c r="S390" s="153"/>
      <c r="T390" s="153"/>
      <c r="U390" s="153"/>
      <c r="V390" s="153"/>
      <c r="W390" s="153"/>
      <c r="X390" s="153"/>
    </row>
    <row r="391" spans="1:24">
      <c r="A391" s="153"/>
      <c r="B391" s="153"/>
      <c r="C391" s="153"/>
      <c r="D391" s="153"/>
      <c r="E391" s="153"/>
      <c r="F391" s="153"/>
      <c r="G391" s="153"/>
      <c r="H391" s="153"/>
      <c r="I391" s="153"/>
      <c r="J391" s="153"/>
      <c r="K391" s="153"/>
      <c r="L391" s="153"/>
      <c r="M391" s="153"/>
      <c r="N391" s="153"/>
      <c r="O391" s="153"/>
      <c r="P391" s="153"/>
      <c r="Q391" s="153"/>
      <c r="R391" s="153"/>
      <c r="S391" s="153"/>
      <c r="T391" s="153"/>
      <c r="U391" s="153"/>
      <c r="V391" s="153"/>
      <c r="W391" s="153"/>
      <c r="X391" s="153"/>
    </row>
    <row r="392" spans="1:24">
      <c r="A392" s="153"/>
      <c r="B392" s="153"/>
      <c r="C392" s="153"/>
      <c r="D392" s="153"/>
      <c r="E392" s="153"/>
      <c r="F392" s="153"/>
      <c r="G392" s="153"/>
      <c r="H392" s="153"/>
      <c r="I392" s="153"/>
      <c r="J392" s="153"/>
      <c r="K392" s="153"/>
      <c r="L392" s="153"/>
      <c r="M392" s="153"/>
      <c r="N392" s="153"/>
      <c r="O392" s="153"/>
      <c r="P392" s="153"/>
      <c r="Q392" s="153"/>
      <c r="R392" s="153"/>
      <c r="S392" s="153"/>
      <c r="T392" s="153"/>
      <c r="U392" s="153"/>
      <c r="V392" s="153"/>
      <c r="W392" s="153"/>
      <c r="X392" s="153"/>
    </row>
    <row r="393" spans="1:24">
      <c r="A393" s="153"/>
      <c r="B393" s="153"/>
      <c r="C393" s="153"/>
      <c r="D393" s="153"/>
      <c r="E393" s="153"/>
      <c r="F393" s="153"/>
      <c r="G393" s="153"/>
      <c r="H393" s="153"/>
      <c r="I393" s="153"/>
      <c r="J393" s="153"/>
      <c r="K393" s="153"/>
      <c r="L393" s="153"/>
      <c r="M393" s="153"/>
      <c r="N393" s="153"/>
      <c r="O393" s="153"/>
      <c r="P393" s="153"/>
      <c r="Q393" s="153"/>
      <c r="R393" s="153"/>
      <c r="S393" s="153"/>
      <c r="T393" s="153"/>
      <c r="U393" s="153"/>
      <c r="V393" s="153"/>
      <c r="W393" s="153"/>
      <c r="X393" s="153"/>
    </row>
    <row r="394" spans="1:24">
      <c r="A394" s="153"/>
      <c r="B394" s="153"/>
      <c r="C394" s="153"/>
      <c r="D394" s="153"/>
      <c r="E394" s="153"/>
      <c r="F394" s="153"/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</row>
    <row r="395" spans="1:24">
      <c r="A395" s="153"/>
      <c r="B395" s="153"/>
      <c r="C395" s="153"/>
      <c r="D395" s="153"/>
      <c r="E395" s="153"/>
      <c r="F395" s="153"/>
      <c r="G395" s="153"/>
      <c r="H395" s="153"/>
      <c r="I395" s="153"/>
      <c r="J395" s="153"/>
      <c r="K395" s="153"/>
      <c r="L395" s="153"/>
      <c r="M395" s="153"/>
      <c r="N395" s="153"/>
      <c r="O395" s="153"/>
      <c r="P395" s="153"/>
      <c r="Q395" s="153"/>
      <c r="R395" s="153"/>
      <c r="S395" s="153"/>
      <c r="T395" s="153"/>
      <c r="U395" s="153"/>
      <c r="V395" s="153"/>
      <c r="W395" s="153"/>
      <c r="X395" s="153"/>
    </row>
    <row r="396" spans="1:24">
      <c r="A396" s="153"/>
      <c r="B396" s="153"/>
      <c r="C396" s="153"/>
      <c r="D396" s="153"/>
      <c r="E396" s="153"/>
      <c r="F396" s="153"/>
      <c r="G396" s="153"/>
      <c r="H396" s="153"/>
      <c r="I396" s="153"/>
      <c r="J396" s="153"/>
      <c r="K396" s="153"/>
      <c r="L396" s="153"/>
      <c r="M396" s="153"/>
      <c r="N396" s="153"/>
      <c r="O396" s="153"/>
      <c r="P396" s="153"/>
      <c r="Q396" s="153"/>
      <c r="R396" s="153"/>
      <c r="S396" s="153"/>
      <c r="T396" s="153"/>
      <c r="U396" s="153"/>
      <c r="V396" s="153"/>
      <c r="W396" s="153"/>
      <c r="X396" s="153"/>
    </row>
    <row r="397" spans="1:24">
      <c r="A397" s="153"/>
      <c r="B397" s="153"/>
      <c r="C397" s="153"/>
      <c r="D397" s="153"/>
      <c r="E397" s="153"/>
      <c r="F397" s="153"/>
      <c r="G397" s="153"/>
      <c r="H397" s="153"/>
      <c r="I397" s="153"/>
      <c r="J397" s="153"/>
      <c r="K397" s="153"/>
      <c r="L397" s="153"/>
      <c r="M397" s="153"/>
      <c r="N397" s="153"/>
      <c r="O397" s="153"/>
      <c r="P397" s="153"/>
      <c r="Q397" s="153"/>
      <c r="R397" s="153"/>
      <c r="S397" s="153"/>
      <c r="T397" s="153"/>
      <c r="U397" s="153"/>
      <c r="V397" s="153"/>
      <c r="W397" s="153"/>
      <c r="X397" s="153"/>
    </row>
    <row r="398" spans="1:24">
      <c r="A398" s="153"/>
      <c r="B398" s="153"/>
      <c r="C398" s="153"/>
      <c r="D398" s="153"/>
      <c r="E398" s="153"/>
      <c r="F398" s="153"/>
      <c r="G398" s="153"/>
      <c r="H398" s="153"/>
      <c r="I398" s="153"/>
      <c r="J398" s="153"/>
      <c r="K398" s="153"/>
      <c r="L398" s="153"/>
      <c r="M398" s="153"/>
      <c r="N398" s="153"/>
      <c r="O398" s="153"/>
      <c r="P398" s="153"/>
      <c r="Q398" s="153"/>
      <c r="R398" s="153"/>
      <c r="S398" s="153"/>
      <c r="T398" s="153"/>
      <c r="U398" s="153"/>
      <c r="V398" s="153"/>
      <c r="W398" s="153"/>
      <c r="X398" s="153"/>
    </row>
    <row r="399" spans="1:24">
      <c r="A399" s="153"/>
      <c r="B399" s="153"/>
      <c r="C399" s="153"/>
      <c r="D399" s="153"/>
      <c r="E399" s="153"/>
      <c r="F399" s="153"/>
      <c r="G399" s="153"/>
      <c r="H399" s="153"/>
      <c r="I399" s="153"/>
      <c r="J399" s="153"/>
      <c r="K399" s="153"/>
      <c r="L399" s="153"/>
      <c r="M399" s="153"/>
      <c r="N399" s="153"/>
      <c r="O399" s="153"/>
      <c r="P399" s="153"/>
      <c r="Q399" s="153"/>
      <c r="R399" s="153"/>
      <c r="S399" s="153"/>
      <c r="T399" s="153"/>
      <c r="U399" s="153"/>
      <c r="V399" s="153"/>
      <c r="W399" s="153"/>
      <c r="X399" s="153"/>
    </row>
    <row r="400" spans="1:24">
      <c r="A400" s="153"/>
      <c r="B400" s="153"/>
      <c r="C400" s="153"/>
      <c r="D400" s="153"/>
      <c r="E400" s="153"/>
      <c r="F400" s="153"/>
      <c r="G400" s="153"/>
      <c r="H400" s="153"/>
      <c r="I400" s="153"/>
      <c r="J400" s="153"/>
      <c r="K400" s="153"/>
      <c r="L400" s="153"/>
      <c r="M400" s="153"/>
      <c r="N400" s="153"/>
      <c r="O400" s="153"/>
      <c r="P400" s="153"/>
      <c r="Q400" s="153"/>
      <c r="R400" s="153"/>
      <c r="S400" s="153"/>
      <c r="T400" s="153"/>
      <c r="U400" s="153"/>
      <c r="V400" s="153"/>
      <c r="W400" s="153"/>
      <c r="X400" s="153"/>
    </row>
    <row r="401" spans="1:24">
      <c r="A401" s="153"/>
      <c r="B401" s="153"/>
      <c r="C401" s="153"/>
      <c r="D401" s="153"/>
      <c r="E401" s="153"/>
      <c r="F401" s="153"/>
      <c r="G401" s="153"/>
      <c r="H401" s="153"/>
      <c r="I401" s="153"/>
      <c r="J401" s="153"/>
      <c r="K401" s="153"/>
      <c r="L401" s="153"/>
      <c r="M401" s="153"/>
      <c r="N401" s="153"/>
      <c r="O401" s="153"/>
      <c r="P401" s="153"/>
      <c r="Q401" s="153"/>
      <c r="R401" s="153"/>
      <c r="S401" s="153"/>
      <c r="T401" s="153"/>
      <c r="U401" s="153"/>
      <c r="V401" s="153"/>
      <c r="W401" s="153"/>
      <c r="X401" s="153"/>
    </row>
    <row r="402" spans="1:24">
      <c r="A402" s="153"/>
      <c r="B402" s="153"/>
      <c r="C402" s="153"/>
      <c r="D402" s="153"/>
      <c r="E402" s="153"/>
      <c r="F402" s="153"/>
      <c r="G402" s="153"/>
      <c r="H402" s="153"/>
      <c r="I402" s="153"/>
      <c r="J402" s="153"/>
      <c r="K402" s="153"/>
      <c r="L402" s="153"/>
      <c r="M402" s="153"/>
      <c r="N402" s="153"/>
      <c r="O402" s="153"/>
      <c r="P402" s="153"/>
      <c r="Q402" s="153"/>
      <c r="R402" s="153"/>
      <c r="S402" s="153"/>
      <c r="T402" s="153"/>
      <c r="U402" s="153"/>
      <c r="V402" s="153"/>
      <c r="W402" s="153"/>
      <c r="X402" s="153"/>
    </row>
    <row r="403" spans="1:24">
      <c r="A403" s="153"/>
      <c r="B403" s="153"/>
      <c r="C403" s="153"/>
      <c r="D403" s="153"/>
      <c r="E403" s="153"/>
      <c r="F403" s="153"/>
      <c r="G403" s="153"/>
      <c r="H403" s="153"/>
      <c r="I403" s="153"/>
      <c r="J403" s="153"/>
      <c r="K403" s="153"/>
      <c r="L403" s="153"/>
      <c r="M403" s="153"/>
      <c r="N403" s="153"/>
      <c r="O403" s="153"/>
      <c r="P403" s="153"/>
      <c r="Q403" s="153"/>
      <c r="R403" s="153"/>
      <c r="S403" s="153"/>
      <c r="T403" s="153"/>
      <c r="U403" s="153"/>
      <c r="V403" s="153"/>
      <c r="W403" s="153"/>
      <c r="X403" s="153"/>
    </row>
    <row r="404" spans="1:24">
      <c r="A404" s="153"/>
      <c r="B404" s="153"/>
      <c r="C404" s="153"/>
      <c r="D404" s="153"/>
      <c r="E404" s="153"/>
      <c r="F404" s="153"/>
      <c r="G404" s="153"/>
      <c r="H404" s="153"/>
      <c r="I404" s="153"/>
      <c r="J404" s="153"/>
      <c r="K404" s="153"/>
      <c r="L404" s="153"/>
      <c r="M404" s="153"/>
      <c r="N404" s="153"/>
      <c r="O404" s="153"/>
      <c r="P404" s="153"/>
      <c r="Q404" s="153"/>
      <c r="R404" s="153"/>
      <c r="S404" s="153"/>
      <c r="T404" s="153"/>
      <c r="U404" s="153"/>
      <c r="V404" s="153"/>
      <c r="W404" s="153"/>
      <c r="X404" s="153"/>
    </row>
    <row r="405" spans="1:24">
      <c r="A405" s="153"/>
      <c r="B405" s="153"/>
      <c r="C405" s="153"/>
      <c r="D405" s="153"/>
      <c r="E405" s="153"/>
      <c r="F405" s="153"/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</row>
    <row r="406" spans="1:24">
      <c r="A406" s="153"/>
      <c r="B406" s="153"/>
      <c r="C406" s="153"/>
      <c r="D406" s="153"/>
      <c r="E406" s="153"/>
      <c r="F406" s="153"/>
      <c r="G406" s="153"/>
      <c r="H406" s="153"/>
      <c r="I406" s="153"/>
      <c r="J406" s="153"/>
      <c r="K406" s="153"/>
      <c r="L406" s="153"/>
      <c r="M406" s="153"/>
      <c r="N406" s="153"/>
      <c r="O406" s="153"/>
      <c r="P406" s="153"/>
      <c r="Q406" s="153"/>
      <c r="R406" s="153"/>
      <c r="S406" s="153"/>
      <c r="T406" s="153"/>
      <c r="U406" s="153"/>
      <c r="V406" s="153"/>
      <c r="W406" s="153"/>
      <c r="X406" s="153"/>
    </row>
    <row r="407" spans="1:24">
      <c r="A407" s="153"/>
      <c r="B407" s="153"/>
      <c r="C407" s="153"/>
      <c r="D407" s="153"/>
      <c r="E407" s="153"/>
      <c r="F407" s="153"/>
      <c r="G407" s="153"/>
      <c r="H407" s="153"/>
      <c r="I407" s="153"/>
      <c r="J407" s="153"/>
      <c r="K407" s="153"/>
      <c r="L407" s="153"/>
      <c r="M407" s="153"/>
      <c r="N407" s="153"/>
      <c r="O407" s="153"/>
      <c r="P407" s="153"/>
      <c r="Q407" s="153"/>
      <c r="R407" s="153"/>
      <c r="S407" s="153"/>
      <c r="T407" s="153"/>
      <c r="U407" s="153"/>
      <c r="V407" s="153"/>
      <c r="W407" s="153"/>
      <c r="X407" s="153"/>
    </row>
    <row r="408" spans="1:24">
      <c r="A408" s="153"/>
      <c r="B408" s="153"/>
      <c r="C408" s="153"/>
      <c r="D408" s="153"/>
      <c r="E408" s="153"/>
      <c r="F408" s="153"/>
      <c r="G408" s="153"/>
      <c r="H408" s="153"/>
      <c r="I408" s="153"/>
      <c r="J408" s="153"/>
      <c r="K408" s="153"/>
      <c r="L408" s="153"/>
      <c r="M408" s="153"/>
      <c r="N408" s="153"/>
      <c r="O408" s="153"/>
      <c r="P408" s="153"/>
      <c r="Q408" s="153"/>
      <c r="R408" s="153"/>
      <c r="S408" s="153"/>
      <c r="T408" s="153"/>
      <c r="U408" s="153"/>
      <c r="V408" s="153"/>
      <c r="W408" s="153"/>
      <c r="X408" s="153"/>
    </row>
    <row r="409" spans="1:24">
      <c r="A409" s="153"/>
      <c r="B409" s="153"/>
      <c r="C409" s="153"/>
      <c r="D409" s="153"/>
      <c r="E409" s="153"/>
      <c r="F409" s="153"/>
      <c r="G409" s="153"/>
      <c r="H409" s="153"/>
      <c r="I409" s="153"/>
      <c r="J409" s="153"/>
      <c r="K409" s="153"/>
      <c r="L409" s="153"/>
      <c r="M409" s="153"/>
      <c r="N409" s="153"/>
      <c r="O409" s="153"/>
      <c r="P409" s="153"/>
      <c r="Q409" s="153"/>
      <c r="R409" s="153"/>
      <c r="S409" s="153"/>
      <c r="T409" s="153"/>
      <c r="U409" s="153"/>
      <c r="V409" s="153"/>
      <c r="W409" s="153"/>
      <c r="X409" s="153"/>
    </row>
    <row r="410" spans="1:24">
      <c r="A410" s="153"/>
      <c r="B410" s="153"/>
      <c r="C410" s="153"/>
      <c r="D410" s="153"/>
      <c r="E410" s="153"/>
      <c r="F410" s="153"/>
      <c r="G410" s="153"/>
      <c r="H410" s="153"/>
      <c r="I410" s="153"/>
      <c r="J410" s="153"/>
      <c r="K410" s="153"/>
      <c r="L410" s="153"/>
      <c r="M410" s="153"/>
      <c r="N410" s="153"/>
      <c r="O410" s="153"/>
      <c r="P410" s="153"/>
      <c r="Q410" s="153"/>
      <c r="R410" s="153"/>
      <c r="S410" s="153"/>
      <c r="T410" s="153"/>
      <c r="U410" s="153"/>
      <c r="V410" s="153"/>
      <c r="W410" s="153"/>
      <c r="X410" s="153"/>
    </row>
    <row r="411" spans="1:24">
      <c r="A411" s="153"/>
      <c r="B411" s="153"/>
      <c r="C411" s="153"/>
      <c r="D411" s="153"/>
      <c r="E411" s="153"/>
      <c r="F411" s="153"/>
      <c r="G411" s="153"/>
      <c r="H411" s="153"/>
      <c r="I411" s="153"/>
      <c r="J411" s="153"/>
      <c r="K411" s="153"/>
      <c r="L411" s="153"/>
      <c r="M411" s="153"/>
      <c r="N411" s="153"/>
      <c r="O411" s="153"/>
      <c r="P411" s="153"/>
      <c r="Q411" s="153"/>
      <c r="R411" s="153"/>
      <c r="S411" s="153"/>
      <c r="T411" s="153"/>
      <c r="U411" s="153"/>
      <c r="V411" s="153"/>
      <c r="W411" s="153"/>
      <c r="X411" s="153"/>
    </row>
    <row r="412" spans="1:24">
      <c r="A412" s="153"/>
      <c r="B412" s="153"/>
      <c r="C412" s="153"/>
      <c r="D412" s="153"/>
      <c r="E412" s="153"/>
      <c r="F412" s="153"/>
      <c r="G412" s="153"/>
      <c r="H412" s="153"/>
      <c r="I412" s="153"/>
      <c r="J412" s="153"/>
      <c r="K412" s="153"/>
      <c r="L412" s="153"/>
      <c r="M412" s="153"/>
      <c r="N412" s="153"/>
      <c r="O412" s="153"/>
      <c r="P412" s="153"/>
      <c r="Q412" s="153"/>
      <c r="R412" s="153"/>
      <c r="S412" s="153"/>
      <c r="T412" s="153"/>
      <c r="U412" s="153"/>
      <c r="V412" s="153"/>
      <c r="W412" s="153"/>
      <c r="X412" s="153"/>
    </row>
    <row r="413" spans="1:24">
      <c r="A413" s="153"/>
      <c r="B413" s="153"/>
      <c r="C413" s="153"/>
      <c r="D413" s="153"/>
      <c r="E413" s="153"/>
      <c r="F413" s="153"/>
      <c r="G413" s="153"/>
      <c r="H413" s="153"/>
      <c r="I413" s="153"/>
      <c r="J413" s="153"/>
      <c r="K413" s="153"/>
      <c r="L413" s="153"/>
      <c r="M413" s="153"/>
      <c r="N413" s="153"/>
      <c r="O413" s="153"/>
      <c r="P413" s="153"/>
      <c r="Q413" s="153"/>
      <c r="R413" s="153"/>
      <c r="S413" s="153"/>
      <c r="T413" s="153"/>
      <c r="U413" s="153"/>
      <c r="V413" s="153"/>
      <c r="W413" s="153"/>
      <c r="X413" s="153"/>
    </row>
    <row r="414" spans="1:24">
      <c r="A414" s="153"/>
      <c r="B414" s="153"/>
      <c r="C414" s="153"/>
      <c r="D414" s="153"/>
      <c r="E414" s="153"/>
      <c r="F414" s="153"/>
      <c r="G414" s="153"/>
      <c r="H414" s="153"/>
      <c r="I414" s="153"/>
      <c r="J414" s="153"/>
      <c r="K414" s="153"/>
      <c r="L414" s="153"/>
      <c r="M414" s="153"/>
      <c r="N414" s="153"/>
      <c r="O414" s="153"/>
      <c r="P414" s="153"/>
      <c r="Q414" s="153"/>
      <c r="R414" s="153"/>
      <c r="S414" s="153"/>
      <c r="T414" s="153"/>
      <c r="U414" s="153"/>
      <c r="V414" s="153"/>
      <c r="W414" s="153"/>
      <c r="X414" s="153"/>
    </row>
    <row r="415" spans="1:24">
      <c r="A415" s="153"/>
      <c r="B415" s="153"/>
      <c r="C415" s="153"/>
      <c r="D415" s="153"/>
      <c r="E415" s="153"/>
      <c r="F415" s="153"/>
      <c r="G415" s="153"/>
      <c r="H415" s="153"/>
      <c r="I415" s="153"/>
      <c r="J415" s="153"/>
      <c r="K415" s="153"/>
      <c r="L415" s="153"/>
      <c r="M415" s="153"/>
      <c r="N415" s="153"/>
      <c r="O415" s="153"/>
      <c r="P415" s="153"/>
      <c r="Q415" s="153"/>
      <c r="R415" s="153"/>
      <c r="S415" s="153"/>
      <c r="T415" s="153"/>
      <c r="U415" s="153"/>
      <c r="V415" s="153"/>
      <c r="W415" s="153"/>
      <c r="X415" s="153"/>
    </row>
    <row r="416" spans="1:24">
      <c r="A416" s="153"/>
      <c r="B416" s="153"/>
      <c r="C416" s="153"/>
      <c r="D416" s="153"/>
      <c r="E416" s="153"/>
      <c r="F416" s="153"/>
      <c r="G416" s="153"/>
      <c r="H416" s="153"/>
      <c r="I416" s="153"/>
      <c r="J416" s="153"/>
      <c r="K416" s="153"/>
      <c r="L416" s="153"/>
      <c r="M416" s="153"/>
      <c r="N416" s="153"/>
      <c r="O416" s="153"/>
      <c r="P416" s="153"/>
      <c r="Q416" s="153"/>
      <c r="R416" s="153"/>
      <c r="S416" s="153"/>
      <c r="T416" s="153"/>
      <c r="U416" s="153"/>
      <c r="V416" s="153"/>
      <c r="W416" s="153"/>
      <c r="X416" s="153"/>
    </row>
    <row r="417" spans="1:24">
      <c r="A417" s="153"/>
      <c r="B417" s="153"/>
      <c r="C417" s="153"/>
      <c r="D417" s="153"/>
      <c r="E417" s="153"/>
      <c r="F417" s="153"/>
      <c r="G417" s="153"/>
      <c r="H417" s="153"/>
      <c r="I417" s="153"/>
      <c r="J417" s="153"/>
      <c r="K417" s="153"/>
      <c r="L417" s="153"/>
      <c r="M417" s="153"/>
      <c r="N417" s="153"/>
      <c r="O417" s="153"/>
      <c r="P417" s="153"/>
      <c r="Q417" s="153"/>
      <c r="R417" s="153"/>
      <c r="S417" s="153"/>
      <c r="T417" s="153"/>
      <c r="U417" s="153"/>
      <c r="V417" s="153"/>
      <c r="W417" s="153"/>
      <c r="X417" s="153"/>
    </row>
    <row r="418" spans="1:24">
      <c r="A418" s="153"/>
      <c r="B418" s="153"/>
      <c r="C418" s="153"/>
      <c r="D418" s="153"/>
      <c r="E418" s="153"/>
      <c r="F418" s="153"/>
      <c r="G418" s="153"/>
      <c r="H418" s="153"/>
      <c r="I418" s="153"/>
      <c r="J418" s="153"/>
      <c r="K418" s="153"/>
      <c r="L418" s="153"/>
      <c r="M418" s="153"/>
      <c r="N418" s="153"/>
      <c r="O418" s="153"/>
      <c r="P418" s="153"/>
      <c r="Q418" s="153"/>
      <c r="R418" s="153"/>
      <c r="S418" s="153"/>
      <c r="T418" s="153"/>
      <c r="U418" s="153"/>
      <c r="V418" s="153"/>
      <c r="W418" s="153"/>
      <c r="X418" s="153"/>
    </row>
    <row r="419" spans="1:24">
      <c r="A419" s="153"/>
      <c r="B419" s="153"/>
      <c r="C419" s="153"/>
      <c r="D419" s="153"/>
      <c r="E419" s="153"/>
      <c r="F419" s="153"/>
      <c r="G419" s="153"/>
      <c r="H419" s="153"/>
      <c r="I419" s="153"/>
      <c r="J419" s="153"/>
      <c r="K419" s="153"/>
      <c r="L419" s="153"/>
      <c r="M419" s="153"/>
      <c r="N419" s="153"/>
      <c r="O419" s="153"/>
      <c r="P419" s="153"/>
      <c r="Q419" s="153"/>
      <c r="R419" s="153"/>
      <c r="S419" s="153"/>
      <c r="T419" s="153"/>
      <c r="U419" s="153"/>
      <c r="V419" s="153"/>
      <c r="W419" s="153"/>
      <c r="X419" s="153"/>
    </row>
    <row r="420" spans="1:24">
      <c r="A420" s="153"/>
      <c r="B420" s="153"/>
      <c r="C420" s="153"/>
      <c r="D420" s="153"/>
      <c r="E420" s="153"/>
      <c r="F420" s="153"/>
      <c r="G420" s="153"/>
      <c r="H420" s="153"/>
      <c r="I420" s="153"/>
      <c r="J420" s="153"/>
      <c r="K420" s="153"/>
      <c r="L420" s="153"/>
      <c r="M420" s="153"/>
      <c r="N420" s="153"/>
      <c r="O420" s="153"/>
      <c r="P420" s="153"/>
      <c r="Q420" s="153"/>
      <c r="R420" s="153"/>
      <c r="S420" s="153"/>
      <c r="T420" s="153"/>
      <c r="U420" s="153"/>
      <c r="V420" s="153"/>
      <c r="W420" s="153"/>
      <c r="X420" s="153"/>
    </row>
    <row r="421" spans="1:24">
      <c r="A421" s="153"/>
      <c r="B421" s="153"/>
      <c r="C421" s="153"/>
      <c r="D421" s="153"/>
      <c r="E421" s="153"/>
      <c r="F421" s="153"/>
      <c r="G421" s="153"/>
      <c r="H421" s="153"/>
      <c r="I421" s="153"/>
      <c r="J421" s="153"/>
      <c r="K421" s="153"/>
      <c r="L421" s="153"/>
      <c r="M421" s="153"/>
      <c r="N421" s="153"/>
      <c r="O421" s="153"/>
      <c r="P421" s="153"/>
      <c r="Q421" s="153"/>
      <c r="R421" s="153"/>
      <c r="S421" s="153"/>
      <c r="T421" s="153"/>
      <c r="U421" s="153"/>
      <c r="V421" s="153"/>
      <c r="W421" s="153"/>
      <c r="X421" s="153"/>
    </row>
    <row r="422" spans="1:24">
      <c r="A422" s="153"/>
      <c r="B422" s="153"/>
      <c r="C422" s="153"/>
      <c r="D422" s="153"/>
      <c r="E422" s="153"/>
      <c r="F422" s="153"/>
      <c r="G422" s="153"/>
      <c r="H422" s="153"/>
      <c r="I422" s="153"/>
      <c r="J422" s="153"/>
      <c r="K422" s="153"/>
      <c r="L422" s="153"/>
      <c r="M422" s="153"/>
      <c r="N422" s="153"/>
      <c r="O422" s="153"/>
      <c r="P422" s="153"/>
      <c r="Q422" s="153"/>
      <c r="R422" s="153"/>
      <c r="S422" s="153"/>
      <c r="T422" s="153"/>
      <c r="U422" s="153"/>
      <c r="V422" s="153"/>
      <c r="W422" s="153"/>
      <c r="X422" s="153"/>
    </row>
    <row r="423" spans="1:24">
      <c r="A423" s="153"/>
      <c r="B423" s="153"/>
      <c r="C423" s="153"/>
      <c r="D423" s="153"/>
      <c r="E423" s="153"/>
      <c r="F423" s="153"/>
      <c r="G423" s="153"/>
      <c r="H423" s="153"/>
      <c r="I423" s="153"/>
      <c r="J423" s="153"/>
      <c r="K423" s="153"/>
      <c r="L423" s="153"/>
      <c r="M423" s="153"/>
      <c r="N423" s="153"/>
      <c r="O423" s="153"/>
      <c r="P423" s="153"/>
      <c r="Q423" s="153"/>
      <c r="R423" s="153"/>
      <c r="S423" s="153"/>
      <c r="T423" s="153"/>
      <c r="U423" s="153"/>
      <c r="V423" s="153"/>
      <c r="W423" s="153"/>
      <c r="X423" s="153"/>
    </row>
    <row r="424" spans="1:24">
      <c r="A424" s="153"/>
      <c r="B424" s="153"/>
      <c r="C424" s="153"/>
      <c r="D424" s="153"/>
      <c r="E424" s="153"/>
      <c r="F424" s="153"/>
      <c r="G424" s="153"/>
      <c r="H424" s="153"/>
      <c r="I424" s="153"/>
      <c r="J424" s="153"/>
      <c r="K424" s="153"/>
      <c r="L424" s="153"/>
      <c r="M424" s="153"/>
      <c r="N424" s="153"/>
      <c r="O424" s="153"/>
      <c r="P424" s="153"/>
      <c r="Q424" s="153"/>
      <c r="R424" s="153"/>
      <c r="S424" s="153"/>
      <c r="T424" s="153"/>
      <c r="U424" s="153"/>
      <c r="V424" s="153"/>
      <c r="W424" s="153"/>
      <c r="X424" s="153"/>
    </row>
    <row r="425" spans="1:24">
      <c r="A425" s="153"/>
      <c r="B425" s="153"/>
      <c r="C425" s="153"/>
      <c r="D425" s="153"/>
      <c r="E425" s="153"/>
      <c r="F425" s="153"/>
      <c r="G425" s="153"/>
      <c r="H425" s="153"/>
      <c r="I425" s="153"/>
      <c r="J425" s="153"/>
      <c r="K425" s="153"/>
      <c r="L425" s="153"/>
      <c r="M425" s="153"/>
      <c r="N425" s="153"/>
      <c r="O425" s="153"/>
      <c r="P425" s="153"/>
      <c r="Q425" s="153"/>
      <c r="R425" s="153"/>
      <c r="S425" s="153"/>
      <c r="T425" s="153"/>
      <c r="U425" s="153"/>
      <c r="V425" s="153"/>
      <c r="W425" s="153"/>
      <c r="X425" s="153"/>
    </row>
    <row r="426" spans="1:24">
      <c r="A426" s="153"/>
      <c r="B426" s="153"/>
      <c r="C426" s="153"/>
      <c r="D426" s="153"/>
      <c r="E426" s="153"/>
      <c r="F426" s="153"/>
      <c r="G426" s="153"/>
      <c r="H426" s="153"/>
      <c r="I426" s="153"/>
      <c r="J426" s="153"/>
      <c r="K426" s="153"/>
      <c r="L426" s="153"/>
      <c r="M426" s="153"/>
      <c r="N426" s="153"/>
      <c r="O426" s="153"/>
      <c r="P426" s="153"/>
      <c r="Q426" s="153"/>
      <c r="R426" s="153"/>
      <c r="S426" s="153"/>
      <c r="T426" s="153"/>
      <c r="U426" s="153"/>
      <c r="V426" s="153"/>
      <c r="W426" s="153"/>
      <c r="X426" s="153"/>
    </row>
    <row r="427" spans="1:24">
      <c r="A427" s="153"/>
      <c r="B427" s="153"/>
      <c r="C427" s="153"/>
      <c r="D427" s="153"/>
      <c r="E427" s="153"/>
      <c r="F427" s="153"/>
      <c r="G427" s="153"/>
      <c r="H427" s="153"/>
      <c r="I427" s="153"/>
      <c r="J427" s="153"/>
      <c r="K427" s="153"/>
      <c r="L427" s="153"/>
      <c r="M427" s="153"/>
      <c r="N427" s="153"/>
      <c r="O427" s="153"/>
      <c r="P427" s="153"/>
      <c r="Q427" s="153"/>
      <c r="R427" s="153"/>
      <c r="S427" s="153"/>
      <c r="T427" s="153"/>
      <c r="U427" s="153"/>
      <c r="V427" s="153"/>
      <c r="W427" s="153"/>
      <c r="X427" s="153"/>
    </row>
    <row r="428" spans="1:24">
      <c r="A428" s="153"/>
      <c r="B428" s="153"/>
      <c r="C428" s="153"/>
      <c r="D428" s="153"/>
      <c r="E428" s="153"/>
      <c r="F428" s="153"/>
      <c r="G428" s="153"/>
      <c r="H428" s="153"/>
      <c r="I428" s="153"/>
      <c r="J428" s="153"/>
      <c r="K428" s="153"/>
      <c r="L428" s="153"/>
      <c r="M428" s="153"/>
      <c r="N428" s="153"/>
      <c r="O428" s="153"/>
      <c r="P428" s="153"/>
      <c r="Q428" s="153"/>
      <c r="R428" s="153"/>
      <c r="S428" s="153"/>
      <c r="T428" s="153"/>
      <c r="U428" s="153"/>
      <c r="V428" s="153"/>
      <c r="W428" s="153"/>
      <c r="X428" s="153"/>
    </row>
    <row r="429" spans="1:24">
      <c r="A429" s="153"/>
      <c r="B429" s="153"/>
      <c r="C429" s="153"/>
      <c r="D429" s="153"/>
      <c r="E429" s="153"/>
      <c r="F429" s="153"/>
      <c r="G429" s="153"/>
      <c r="H429" s="153"/>
      <c r="I429" s="153"/>
      <c r="J429" s="153"/>
      <c r="K429" s="153"/>
      <c r="L429" s="153"/>
      <c r="M429" s="153"/>
      <c r="N429" s="153"/>
      <c r="O429" s="153"/>
      <c r="P429" s="153"/>
      <c r="Q429" s="153"/>
      <c r="R429" s="153"/>
      <c r="S429" s="153"/>
      <c r="T429" s="153"/>
      <c r="U429" s="153"/>
      <c r="V429" s="153"/>
      <c r="W429" s="153"/>
      <c r="X429" s="153"/>
    </row>
    <row r="430" spans="1:24">
      <c r="A430" s="153"/>
      <c r="B430" s="153"/>
      <c r="C430" s="153"/>
      <c r="D430" s="153"/>
      <c r="E430" s="153"/>
      <c r="F430" s="153"/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</row>
    <row r="431" spans="1:24">
      <c r="A431" s="153"/>
      <c r="B431" s="153"/>
      <c r="C431" s="153"/>
      <c r="D431" s="153"/>
      <c r="E431" s="153"/>
      <c r="F431" s="153"/>
      <c r="G431" s="153"/>
      <c r="H431" s="153"/>
      <c r="I431" s="153"/>
      <c r="J431" s="153"/>
      <c r="K431" s="153"/>
      <c r="L431" s="153"/>
      <c r="M431" s="153"/>
      <c r="N431" s="153"/>
      <c r="O431" s="153"/>
      <c r="P431" s="153"/>
      <c r="Q431" s="153"/>
      <c r="R431" s="153"/>
      <c r="S431" s="153"/>
      <c r="T431" s="153"/>
      <c r="U431" s="153"/>
      <c r="V431" s="153"/>
      <c r="W431" s="153"/>
      <c r="X431" s="153"/>
    </row>
    <row r="432" spans="1:24">
      <c r="A432" s="153"/>
      <c r="B432" s="153"/>
      <c r="C432" s="153"/>
      <c r="D432" s="153"/>
      <c r="E432" s="153"/>
      <c r="F432" s="153"/>
      <c r="G432" s="153"/>
      <c r="H432" s="153"/>
      <c r="I432" s="153"/>
      <c r="J432" s="153"/>
      <c r="K432" s="153"/>
      <c r="L432" s="153"/>
      <c r="M432" s="153"/>
      <c r="N432" s="153"/>
      <c r="O432" s="153"/>
      <c r="P432" s="153"/>
      <c r="Q432" s="153"/>
      <c r="R432" s="153"/>
      <c r="S432" s="153"/>
      <c r="T432" s="153"/>
      <c r="U432" s="153"/>
      <c r="V432" s="153"/>
      <c r="W432" s="153"/>
      <c r="X432" s="153"/>
    </row>
    <row r="433" spans="1:24">
      <c r="A433" s="153"/>
      <c r="B433" s="153"/>
      <c r="C433" s="153"/>
      <c r="D433" s="153"/>
      <c r="E433" s="153"/>
      <c r="F433" s="153"/>
      <c r="G433" s="153"/>
      <c r="H433" s="153"/>
      <c r="I433" s="153"/>
      <c r="J433" s="153"/>
      <c r="K433" s="153"/>
      <c r="L433" s="153"/>
      <c r="M433" s="153"/>
      <c r="N433" s="153"/>
      <c r="O433" s="153"/>
      <c r="P433" s="153"/>
      <c r="Q433" s="153"/>
      <c r="R433" s="153"/>
      <c r="S433" s="153"/>
      <c r="T433" s="153"/>
      <c r="U433" s="153"/>
      <c r="V433" s="153"/>
      <c r="W433" s="153"/>
      <c r="X433" s="153"/>
    </row>
    <row r="434" spans="1:24">
      <c r="A434" s="153"/>
      <c r="B434" s="153"/>
      <c r="C434" s="153"/>
      <c r="D434" s="153"/>
      <c r="E434" s="153"/>
      <c r="F434" s="153"/>
      <c r="G434" s="153"/>
      <c r="H434" s="153"/>
      <c r="I434" s="153"/>
      <c r="J434" s="153"/>
      <c r="K434" s="153"/>
      <c r="L434" s="153"/>
      <c r="M434" s="153"/>
      <c r="N434" s="153"/>
      <c r="O434" s="153"/>
      <c r="P434" s="153"/>
      <c r="Q434" s="153"/>
      <c r="R434" s="153"/>
      <c r="S434" s="153"/>
      <c r="T434" s="153"/>
      <c r="U434" s="153"/>
      <c r="V434" s="153"/>
      <c r="W434" s="153"/>
      <c r="X434" s="153"/>
    </row>
    <row r="435" spans="1:24">
      <c r="A435" s="153"/>
      <c r="B435" s="153"/>
      <c r="C435" s="153"/>
      <c r="D435" s="153"/>
      <c r="E435" s="153"/>
      <c r="F435" s="153"/>
      <c r="G435" s="153"/>
      <c r="H435" s="153"/>
      <c r="I435" s="153"/>
      <c r="J435" s="153"/>
      <c r="K435" s="153"/>
      <c r="L435" s="153"/>
      <c r="M435" s="153"/>
      <c r="N435" s="153"/>
      <c r="O435" s="153"/>
      <c r="P435" s="153"/>
      <c r="Q435" s="153"/>
      <c r="R435" s="153"/>
      <c r="S435" s="153"/>
      <c r="T435" s="153"/>
      <c r="U435" s="153"/>
      <c r="V435" s="153"/>
      <c r="W435" s="153"/>
      <c r="X435" s="153"/>
    </row>
    <row r="436" spans="1:24">
      <c r="A436" s="153"/>
      <c r="B436" s="153"/>
      <c r="C436" s="153"/>
      <c r="D436" s="153"/>
      <c r="E436" s="153"/>
      <c r="F436" s="153"/>
      <c r="G436" s="153"/>
      <c r="H436" s="153"/>
      <c r="I436" s="153"/>
      <c r="J436" s="153"/>
      <c r="K436" s="153"/>
      <c r="L436" s="153"/>
      <c r="M436" s="153"/>
      <c r="N436" s="153"/>
      <c r="O436" s="153"/>
      <c r="P436" s="153"/>
      <c r="Q436" s="153"/>
      <c r="R436" s="153"/>
      <c r="S436" s="153"/>
      <c r="T436" s="153"/>
      <c r="U436" s="153"/>
      <c r="V436" s="153"/>
      <c r="W436" s="153"/>
      <c r="X436" s="153"/>
    </row>
    <row r="437" spans="1:24">
      <c r="A437" s="153"/>
      <c r="B437" s="153"/>
      <c r="C437" s="153"/>
      <c r="D437" s="153"/>
      <c r="E437" s="153"/>
      <c r="F437" s="153"/>
      <c r="G437" s="153"/>
      <c r="H437" s="153"/>
      <c r="I437" s="153"/>
      <c r="J437" s="153"/>
      <c r="K437" s="153"/>
      <c r="L437" s="153"/>
      <c r="M437" s="153"/>
      <c r="N437" s="153"/>
      <c r="O437" s="153"/>
      <c r="P437" s="153"/>
      <c r="Q437" s="153"/>
      <c r="R437" s="153"/>
      <c r="S437" s="153"/>
      <c r="T437" s="153"/>
      <c r="U437" s="153"/>
      <c r="V437" s="153"/>
      <c r="W437" s="153"/>
      <c r="X437" s="153"/>
    </row>
    <row r="438" spans="1:24">
      <c r="A438" s="153"/>
      <c r="B438" s="153"/>
      <c r="C438" s="153"/>
      <c r="D438" s="153"/>
      <c r="E438" s="153"/>
      <c r="F438" s="153"/>
      <c r="G438" s="153"/>
      <c r="H438" s="153"/>
      <c r="I438" s="153"/>
      <c r="J438" s="153"/>
      <c r="K438" s="153"/>
      <c r="L438" s="153"/>
      <c r="M438" s="153"/>
      <c r="N438" s="153"/>
      <c r="O438" s="153"/>
      <c r="P438" s="153"/>
      <c r="Q438" s="153"/>
      <c r="R438" s="153"/>
      <c r="S438" s="153"/>
      <c r="T438" s="153"/>
      <c r="U438" s="153"/>
      <c r="V438" s="153"/>
      <c r="W438" s="153"/>
      <c r="X438" s="153"/>
    </row>
    <row r="439" spans="1:24">
      <c r="A439" s="153"/>
      <c r="B439" s="153"/>
      <c r="C439" s="153"/>
      <c r="D439" s="153"/>
      <c r="E439" s="153"/>
      <c r="F439" s="153"/>
      <c r="G439" s="153"/>
      <c r="H439" s="153"/>
      <c r="I439" s="153"/>
      <c r="J439" s="153"/>
      <c r="K439" s="153"/>
      <c r="L439" s="153"/>
      <c r="M439" s="153"/>
      <c r="N439" s="153"/>
      <c r="O439" s="153"/>
      <c r="P439" s="153"/>
      <c r="Q439" s="153"/>
      <c r="R439" s="153"/>
      <c r="S439" s="153"/>
      <c r="T439" s="153"/>
      <c r="U439" s="153"/>
      <c r="V439" s="153"/>
      <c r="W439" s="153"/>
      <c r="X439" s="153"/>
    </row>
    <row r="440" spans="1:24">
      <c r="A440" s="153"/>
      <c r="B440" s="153"/>
      <c r="C440" s="153"/>
      <c r="D440" s="153"/>
      <c r="E440" s="153"/>
      <c r="F440" s="153"/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  <c r="Q440" s="153"/>
      <c r="R440" s="153"/>
      <c r="S440" s="153"/>
      <c r="T440" s="153"/>
      <c r="U440" s="153"/>
      <c r="V440" s="153"/>
      <c r="W440" s="153"/>
      <c r="X440" s="153"/>
    </row>
    <row r="441" spans="1:24">
      <c r="A441" s="153"/>
      <c r="B441" s="153"/>
      <c r="C441" s="153"/>
      <c r="D441" s="153"/>
      <c r="E441" s="153"/>
      <c r="F441" s="153"/>
      <c r="G441" s="153"/>
      <c r="H441" s="153"/>
      <c r="I441" s="153"/>
      <c r="J441" s="153"/>
      <c r="K441" s="153"/>
      <c r="L441" s="153"/>
      <c r="M441" s="153"/>
      <c r="N441" s="153"/>
      <c r="O441" s="153"/>
      <c r="P441" s="153"/>
      <c r="Q441" s="153"/>
      <c r="R441" s="153"/>
      <c r="S441" s="153"/>
      <c r="T441" s="153"/>
      <c r="U441" s="153"/>
      <c r="V441" s="153"/>
      <c r="W441" s="153"/>
      <c r="X441" s="153"/>
    </row>
    <row r="442" spans="1:24">
      <c r="A442" s="153"/>
      <c r="B442" s="153"/>
      <c r="C442" s="153"/>
      <c r="D442" s="153"/>
      <c r="E442" s="153"/>
      <c r="F442" s="153"/>
      <c r="G442" s="153"/>
      <c r="H442" s="153"/>
      <c r="I442" s="153"/>
      <c r="J442" s="153"/>
      <c r="K442" s="153"/>
      <c r="L442" s="153"/>
      <c r="M442" s="153"/>
      <c r="N442" s="153"/>
      <c r="O442" s="153"/>
      <c r="P442" s="153"/>
      <c r="Q442" s="153"/>
      <c r="R442" s="153"/>
      <c r="S442" s="153"/>
      <c r="T442" s="153"/>
      <c r="U442" s="153"/>
      <c r="V442" s="153"/>
      <c r="W442" s="153"/>
      <c r="X442" s="153"/>
    </row>
    <row r="443" spans="1:24">
      <c r="A443" s="153"/>
      <c r="B443" s="153"/>
      <c r="C443" s="153"/>
      <c r="D443" s="153"/>
      <c r="E443" s="153"/>
      <c r="F443" s="153"/>
      <c r="G443" s="153"/>
      <c r="H443" s="153"/>
      <c r="I443" s="153"/>
      <c r="J443" s="153"/>
      <c r="K443" s="153"/>
      <c r="L443" s="153"/>
      <c r="M443" s="153"/>
      <c r="N443" s="153"/>
      <c r="O443" s="153"/>
      <c r="P443" s="153"/>
      <c r="Q443" s="153"/>
      <c r="R443" s="153"/>
      <c r="S443" s="153"/>
      <c r="T443" s="153"/>
      <c r="U443" s="153"/>
      <c r="V443" s="153"/>
      <c r="W443" s="153"/>
      <c r="X443" s="153"/>
    </row>
    <row r="444" spans="1:24">
      <c r="A444" s="153"/>
      <c r="B444" s="153"/>
      <c r="C444" s="153"/>
      <c r="D444" s="153"/>
      <c r="E444" s="153"/>
      <c r="F444" s="153"/>
      <c r="G444" s="153"/>
      <c r="H444" s="153"/>
      <c r="I444" s="153"/>
      <c r="J444" s="153"/>
      <c r="K444" s="153"/>
      <c r="L444" s="153"/>
      <c r="M444" s="153"/>
      <c r="N444" s="153"/>
      <c r="O444" s="153"/>
      <c r="P444" s="153"/>
      <c r="Q444" s="153"/>
      <c r="R444" s="153"/>
      <c r="S444" s="153"/>
      <c r="T444" s="153"/>
      <c r="U444" s="153"/>
      <c r="V444" s="153"/>
      <c r="W444" s="153"/>
      <c r="X444" s="153"/>
    </row>
    <row r="445" spans="1:24">
      <c r="A445" s="153"/>
      <c r="B445" s="153"/>
      <c r="C445" s="153"/>
      <c r="D445" s="153"/>
      <c r="E445" s="153"/>
      <c r="F445" s="153"/>
      <c r="G445" s="153"/>
      <c r="H445" s="153"/>
      <c r="I445" s="153"/>
      <c r="J445" s="153"/>
      <c r="K445" s="153"/>
      <c r="L445" s="153"/>
      <c r="M445" s="153"/>
      <c r="N445" s="153"/>
      <c r="O445" s="153"/>
      <c r="P445" s="153"/>
      <c r="Q445" s="153"/>
      <c r="R445" s="153"/>
      <c r="S445" s="153"/>
      <c r="T445" s="153"/>
      <c r="U445" s="153"/>
      <c r="V445" s="153"/>
      <c r="W445" s="153"/>
      <c r="X445" s="153"/>
    </row>
    <row r="446" spans="1:24">
      <c r="A446" s="153"/>
      <c r="B446" s="153"/>
      <c r="C446" s="153"/>
      <c r="D446" s="153"/>
      <c r="E446" s="153"/>
      <c r="F446" s="153"/>
      <c r="G446" s="153"/>
      <c r="H446" s="153"/>
      <c r="I446" s="153"/>
      <c r="J446" s="153"/>
      <c r="K446" s="153"/>
      <c r="L446" s="153"/>
      <c r="M446" s="153"/>
      <c r="N446" s="153"/>
      <c r="O446" s="153"/>
      <c r="P446" s="153"/>
      <c r="Q446" s="153"/>
      <c r="R446" s="153"/>
      <c r="S446" s="153"/>
      <c r="T446" s="153"/>
      <c r="U446" s="153"/>
      <c r="V446" s="153"/>
      <c r="W446" s="153"/>
      <c r="X446" s="153"/>
    </row>
    <row r="447" spans="1:24">
      <c r="A447" s="153"/>
      <c r="B447" s="153"/>
      <c r="C447" s="153"/>
      <c r="D447" s="153"/>
      <c r="E447" s="153"/>
      <c r="F447" s="153"/>
      <c r="G447" s="153"/>
      <c r="H447" s="153"/>
      <c r="I447" s="153"/>
      <c r="J447" s="153"/>
      <c r="K447" s="153"/>
      <c r="L447" s="153"/>
      <c r="M447" s="153"/>
      <c r="N447" s="153"/>
      <c r="O447" s="153"/>
      <c r="P447" s="153"/>
      <c r="Q447" s="153"/>
      <c r="R447" s="153"/>
      <c r="S447" s="153"/>
      <c r="T447" s="153"/>
      <c r="U447" s="153"/>
      <c r="V447" s="153"/>
      <c r="W447" s="153"/>
      <c r="X447" s="153"/>
    </row>
    <row r="448" spans="1:24">
      <c r="A448" s="153"/>
      <c r="B448" s="153"/>
      <c r="C448" s="153"/>
      <c r="D448" s="153"/>
      <c r="E448" s="153"/>
      <c r="F448" s="153"/>
      <c r="G448" s="153"/>
      <c r="H448" s="153"/>
      <c r="I448" s="153"/>
      <c r="J448" s="153"/>
      <c r="K448" s="153"/>
      <c r="L448" s="153"/>
      <c r="M448" s="153"/>
      <c r="N448" s="153"/>
      <c r="O448" s="153"/>
      <c r="P448" s="153"/>
      <c r="Q448" s="153"/>
      <c r="R448" s="153"/>
      <c r="S448" s="153"/>
      <c r="T448" s="153"/>
      <c r="U448" s="153"/>
      <c r="V448" s="153"/>
      <c r="W448" s="153"/>
      <c r="X448" s="153"/>
    </row>
    <row r="449" spans="1:24">
      <c r="A449" s="153"/>
      <c r="B449" s="153"/>
      <c r="C449" s="153"/>
      <c r="D449" s="153"/>
      <c r="E449" s="153"/>
      <c r="F449" s="153"/>
      <c r="G449" s="153"/>
      <c r="H449" s="153"/>
      <c r="I449" s="153"/>
      <c r="J449" s="153"/>
      <c r="K449" s="153"/>
      <c r="L449" s="153"/>
      <c r="M449" s="153"/>
      <c r="N449" s="153"/>
      <c r="O449" s="153"/>
      <c r="P449" s="153"/>
      <c r="Q449" s="153"/>
      <c r="R449" s="153"/>
      <c r="S449" s="153"/>
      <c r="T449" s="153"/>
      <c r="U449" s="153"/>
      <c r="V449" s="153"/>
      <c r="W449" s="153"/>
      <c r="X449" s="153"/>
    </row>
    <row r="450" spans="1:24">
      <c r="A450" s="153"/>
      <c r="B450" s="153"/>
      <c r="C450" s="153"/>
      <c r="D450" s="153"/>
      <c r="E450" s="153"/>
      <c r="F450" s="153"/>
      <c r="G450" s="153"/>
      <c r="H450" s="153"/>
      <c r="I450" s="153"/>
      <c r="J450" s="153"/>
      <c r="K450" s="153"/>
      <c r="L450" s="153"/>
      <c r="M450" s="153"/>
      <c r="N450" s="153"/>
      <c r="O450" s="153"/>
      <c r="P450" s="153"/>
      <c r="Q450" s="153"/>
      <c r="R450" s="153"/>
      <c r="S450" s="153"/>
      <c r="T450" s="153"/>
      <c r="U450" s="153"/>
      <c r="V450" s="153"/>
      <c r="W450" s="153"/>
      <c r="X450" s="153"/>
    </row>
    <row r="451" spans="1:24">
      <c r="A451" s="153"/>
      <c r="B451" s="153"/>
      <c r="C451" s="153"/>
      <c r="D451" s="153"/>
      <c r="E451" s="153"/>
      <c r="F451" s="153"/>
      <c r="G451" s="153"/>
      <c r="H451" s="153"/>
      <c r="I451" s="153"/>
      <c r="J451" s="153"/>
      <c r="K451" s="153"/>
      <c r="L451" s="153"/>
      <c r="M451" s="153"/>
      <c r="N451" s="153"/>
      <c r="O451" s="153"/>
      <c r="P451" s="153"/>
      <c r="Q451" s="153"/>
      <c r="R451" s="153"/>
      <c r="S451" s="153"/>
      <c r="T451" s="153"/>
      <c r="U451" s="153"/>
      <c r="V451" s="153"/>
      <c r="W451" s="153"/>
      <c r="X451" s="153"/>
    </row>
    <row r="452" spans="1:24">
      <c r="A452" s="153"/>
      <c r="B452" s="153"/>
      <c r="C452" s="153"/>
      <c r="D452" s="153"/>
      <c r="E452" s="153"/>
      <c r="F452" s="153"/>
      <c r="G452" s="153"/>
      <c r="H452" s="153"/>
      <c r="I452" s="153"/>
      <c r="J452" s="153"/>
      <c r="K452" s="153"/>
      <c r="L452" s="153"/>
      <c r="M452" s="153"/>
      <c r="N452" s="153"/>
      <c r="O452" s="153"/>
      <c r="P452" s="153"/>
      <c r="Q452" s="153"/>
      <c r="R452" s="153"/>
      <c r="S452" s="153"/>
      <c r="T452" s="153"/>
      <c r="U452" s="153"/>
      <c r="V452" s="153"/>
      <c r="W452" s="153"/>
      <c r="X452" s="153"/>
    </row>
    <row r="453" spans="1:24">
      <c r="A453" s="153"/>
      <c r="B453" s="153"/>
      <c r="C453" s="153"/>
      <c r="D453" s="153"/>
      <c r="E453" s="153"/>
      <c r="F453" s="153"/>
      <c r="G453" s="153"/>
      <c r="H453" s="153"/>
      <c r="I453" s="153"/>
      <c r="J453" s="153"/>
      <c r="K453" s="153"/>
      <c r="L453" s="153"/>
      <c r="M453" s="153"/>
      <c r="N453" s="153"/>
      <c r="O453" s="153"/>
      <c r="P453" s="153"/>
      <c r="Q453" s="153"/>
      <c r="R453" s="153"/>
      <c r="S453" s="153"/>
      <c r="T453" s="153"/>
      <c r="U453" s="153"/>
      <c r="V453" s="153"/>
      <c r="W453" s="153"/>
      <c r="X453" s="153"/>
    </row>
    <row r="454" spans="1:24">
      <c r="A454" s="153"/>
      <c r="B454" s="153"/>
      <c r="C454" s="153"/>
      <c r="D454" s="153"/>
      <c r="E454" s="153"/>
      <c r="F454" s="153"/>
      <c r="G454" s="153"/>
      <c r="H454" s="153"/>
      <c r="I454" s="153"/>
      <c r="J454" s="153"/>
      <c r="K454" s="153"/>
      <c r="L454" s="153"/>
      <c r="M454" s="153"/>
      <c r="N454" s="153"/>
      <c r="O454" s="153"/>
      <c r="P454" s="153"/>
      <c r="Q454" s="153"/>
      <c r="R454" s="153"/>
      <c r="S454" s="153"/>
      <c r="T454" s="153"/>
      <c r="U454" s="153"/>
      <c r="V454" s="153"/>
      <c r="W454" s="153"/>
      <c r="X454" s="153"/>
    </row>
    <row r="455" spans="1:24">
      <c r="A455" s="153"/>
      <c r="B455" s="153"/>
      <c r="C455" s="153"/>
      <c r="D455" s="153"/>
      <c r="E455" s="153"/>
      <c r="F455" s="153"/>
      <c r="G455" s="153"/>
      <c r="H455" s="153"/>
      <c r="I455" s="153"/>
      <c r="J455" s="153"/>
      <c r="K455" s="153"/>
      <c r="L455" s="153"/>
      <c r="M455" s="153"/>
      <c r="N455" s="153"/>
      <c r="O455" s="153"/>
      <c r="P455" s="153"/>
      <c r="Q455" s="153"/>
      <c r="R455" s="153"/>
      <c r="S455" s="153"/>
      <c r="T455" s="153"/>
      <c r="U455" s="153"/>
      <c r="V455" s="153"/>
      <c r="W455" s="153"/>
      <c r="X455" s="153"/>
    </row>
    <row r="456" spans="1:24">
      <c r="A456" s="153"/>
      <c r="B456" s="153"/>
      <c r="C456" s="153"/>
      <c r="D456" s="153"/>
      <c r="E456" s="153"/>
      <c r="F456" s="153"/>
      <c r="G456" s="153"/>
      <c r="H456" s="153"/>
      <c r="I456" s="153"/>
      <c r="J456" s="153"/>
      <c r="K456" s="153"/>
      <c r="L456" s="153"/>
      <c r="M456" s="153"/>
      <c r="N456" s="153"/>
      <c r="O456" s="153"/>
      <c r="P456" s="153"/>
      <c r="Q456" s="153"/>
      <c r="R456" s="153"/>
      <c r="S456" s="153"/>
      <c r="T456" s="153"/>
      <c r="U456" s="153"/>
      <c r="V456" s="153"/>
      <c r="W456" s="153"/>
      <c r="X456" s="153"/>
    </row>
    <row r="457" spans="1:24">
      <c r="A457" s="153"/>
      <c r="B457" s="153"/>
      <c r="C457" s="153"/>
      <c r="D457" s="153"/>
      <c r="E457" s="153"/>
      <c r="F457" s="153"/>
      <c r="G457" s="153"/>
      <c r="H457" s="153"/>
      <c r="I457" s="153"/>
      <c r="J457" s="153"/>
      <c r="K457" s="153"/>
      <c r="L457" s="153"/>
      <c r="M457" s="153"/>
      <c r="N457" s="153"/>
      <c r="O457" s="153"/>
      <c r="P457" s="153"/>
      <c r="Q457" s="153"/>
      <c r="R457" s="153"/>
      <c r="S457" s="153"/>
      <c r="T457" s="153"/>
      <c r="U457" s="153"/>
      <c r="V457" s="153"/>
      <c r="W457" s="153"/>
      <c r="X457" s="153"/>
    </row>
    <row r="458" spans="1:24">
      <c r="A458" s="153"/>
      <c r="B458" s="153"/>
      <c r="C458" s="153"/>
      <c r="D458" s="153"/>
      <c r="E458" s="153"/>
      <c r="F458" s="153"/>
      <c r="G458" s="153"/>
      <c r="H458" s="153"/>
      <c r="I458" s="153"/>
      <c r="J458" s="153"/>
      <c r="K458" s="153"/>
      <c r="L458" s="153"/>
      <c r="M458" s="153"/>
      <c r="N458" s="153"/>
      <c r="O458" s="153"/>
      <c r="P458" s="153"/>
      <c r="Q458" s="153"/>
      <c r="R458" s="153"/>
      <c r="S458" s="153"/>
      <c r="T458" s="153"/>
      <c r="U458" s="153"/>
      <c r="V458" s="153"/>
      <c r="W458" s="153"/>
      <c r="X458" s="153"/>
    </row>
    <row r="459" spans="1:24">
      <c r="A459" s="153"/>
      <c r="B459" s="153"/>
      <c r="C459" s="153"/>
      <c r="D459" s="153"/>
      <c r="E459" s="153"/>
      <c r="F459" s="153"/>
      <c r="G459" s="153"/>
      <c r="H459" s="153"/>
      <c r="I459" s="153"/>
      <c r="J459" s="153"/>
      <c r="K459" s="153"/>
      <c r="L459" s="153"/>
      <c r="M459" s="153"/>
      <c r="N459" s="153"/>
      <c r="O459" s="153"/>
      <c r="P459" s="153"/>
      <c r="Q459" s="153"/>
      <c r="R459" s="153"/>
      <c r="S459" s="153"/>
      <c r="T459" s="153"/>
      <c r="U459" s="153"/>
      <c r="V459" s="153"/>
      <c r="W459" s="153"/>
      <c r="X459" s="153"/>
    </row>
    <row r="460" spans="1:24">
      <c r="A460" s="153"/>
      <c r="B460" s="153"/>
      <c r="C460" s="153"/>
      <c r="D460" s="153"/>
      <c r="E460" s="153"/>
      <c r="F460" s="153"/>
      <c r="G460" s="153"/>
      <c r="H460" s="153"/>
      <c r="I460" s="153"/>
      <c r="J460" s="153"/>
      <c r="K460" s="153"/>
      <c r="L460" s="153"/>
      <c r="M460" s="153"/>
      <c r="N460" s="153"/>
      <c r="O460" s="153"/>
      <c r="P460" s="153"/>
      <c r="Q460" s="153"/>
      <c r="R460" s="153"/>
      <c r="S460" s="153"/>
      <c r="T460" s="153"/>
      <c r="U460" s="153"/>
      <c r="V460" s="153"/>
      <c r="W460" s="153"/>
      <c r="X460" s="153"/>
    </row>
    <row r="461" spans="1:24">
      <c r="A461" s="153"/>
      <c r="B461" s="153"/>
      <c r="C461" s="153"/>
      <c r="D461" s="153"/>
      <c r="E461" s="153"/>
      <c r="F461" s="153"/>
      <c r="G461" s="153"/>
      <c r="H461" s="153"/>
      <c r="I461" s="153"/>
      <c r="J461" s="153"/>
      <c r="K461" s="153"/>
      <c r="L461" s="153"/>
      <c r="M461" s="153"/>
      <c r="N461" s="153"/>
      <c r="O461" s="153"/>
      <c r="P461" s="153"/>
      <c r="Q461" s="153"/>
      <c r="R461" s="153"/>
      <c r="S461" s="153"/>
      <c r="T461" s="153"/>
      <c r="U461" s="153"/>
      <c r="V461" s="153"/>
      <c r="W461" s="153"/>
      <c r="X461" s="153"/>
    </row>
    <row r="462" spans="1:24">
      <c r="A462" s="153"/>
      <c r="B462" s="153"/>
      <c r="C462" s="153"/>
      <c r="D462" s="153"/>
      <c r="E462" s="153"/>
      <c r="F462" s="153"/>
      <c r="G462" s="153"/>
      <c r="H462" s="153"/>
      <c r="I462" s="153"/>
      <c r="J462" s="153"/>
      <c r="K462" s="153"/>
      <c r="L462" s="153"/>
      <c r="M462" s="153"/>
      <c r="N462" s="153"/>
      <c r="O462" s="153"/>
      <c r="P462" s="153"/>
      <c r="Q462" s="153"/>
      <c r="R462" s="153"/>
      <c r="S462" s="153"/>
      <c r="T462" s="153"/>
      <c r="U462" s="153"/>
      <c r="V462" s="153"/>
      <c r="W462" s="153"/>
      <c r="X462" s="153"/>
    </row>
    <row r="463" spans="1:24">
      <c r="A463" s="153"/>
      <c r="B463" s="153"/>
      <c r="C463" s="153"/>
      <c r="D463" s="153"/>
      <c r="E463" s="153"/>
      <c r="F463" s="153"/>
      <c r="G463" s="153"/>
      <c r="H463" s="153"/>
      <c r="I463" s="153"/>
      <c r="J463" s="153"/>
      <c r="K463" s="153"/>
      <c r="L463" s="153"/>
      <c r="M463" s="153"/>
      <c r="N463" s="153"/>
      <c r="O463" s="153"/>
      <c r="P463" s="153"/>
      <c r="Q463" s="153"/>
      <c r="R463" s="153"/>
      <c r="S463" s="153"/>
      <c r="T463" s="153"/>
      <c r="U463" s="153"/>
      <c r="V463" s="153"/>
      <c r="W463" s="153"/>
      <c r="X463" s="153"/>
    </row>
    <row r="464" spans="1:24">
      <c r="A464" s="153"/>
      <c r="B464" s="153"/>
      <c r="C464" s="153"/>
      <c r="D464" s="153"/>
      <c r="E464" s="153"/>
      <c r="F464" s="153"/>
      <c r="G464" s="153"/>
      <c r="H464" s="153"/>
      <c r="I464" s="153"/>
      <c r="J464" s="153"/>
      <c r="K464" s="153"/>
      <c r="L464" s="153"/>
      <c r="M464" s="153"/>
      <c r="N464" s="153"/>
      <c r="O464" s="153"/>
      <c r="P464" s="153"/>
      <c r="Q464" s="153"/>
      <c r="R464" s="153"/>
      <c r="S464" s="153"/>
      <c r="T464" s="153"/>
      <c r="U464" s="153"/>
      <c r="V464" s="153"/>
      <c r="W464" s="153"/>
      <c r="X464" s="153"/>
    </row>
    <row r="465" spans="1:24">
      <c r="A465" s="153"/>
      <c r="B465" s="153"/>
      <c r="C465" s="153"/>
      <c r="D465" s="153"/>
      <c r="E465" s="153"/>
      <c r="F465" s="153"/>
      <c r="G465" s="153"/>
      <c r="H465" s="153"/>
      <c r="I465" s="153"/>
      <c r="J465" s="153"/>
      <c r="K465" s="153"/>
      <c r="L465" s="153"/>
      <c r="M465" s="153"/>
      <c r="N465" s="153"/>
      <c r="O465" s="153"/>
      <c r="P465" s="153"/>
      <c r="Q465" s="153"/>
      <c r="R465" s="153"/>
      <c r="S465" s="153"/>
      <c r="T465" s="153"/>
      <c r="U465" s="153"/>
      <c r="V465" s="153"/>
      <c r="W465" s="153"/>
      <c r="X465" s="153"/>
    </row>
    <row r="466" spans="1:24">
      <c r="A466" s="153"/>
      <c r="B466" s="153"/>
      <c r="C466" s="153"/>
      <c r="D466" s="153"/>
      <c r="E466" s="153"/>
      <c r="F466" s="153"/>
      <c r="G466" s="153"/>
      <c r="H466" s="153"/>
      <c r="I466" s="153"/>
      <c r="J466" s="153"/>
      <c r="K466" s="153"/>
      <c r="L466" s="153"/>
      <c r="M466" s="153"/>
      <c r="N466" s="153"/>
      <c r="O466" s="153"/>
      <c r="P466" s="153"/>
      <c r="Q466" s="153"/>
      <c r="R466" s="153"/>
      <c r="S466" s="153"/>
      <c r="T466" s="153"/>
      <c r="U466" s="153"/>
      <c r="V466" s="153"/>
      <c r="W466" s="153"/>
      <c r="X466" s="153"/>
    </row>
    <row r="467" spans="1:24">
      <c r="A467" s="153"/>
      <c r="B467" s="153"/>
      <c r="C467" s="153"/>
      <c r="D467" s="153"/>
      <c r="E467" s="153"/>
      <c r="F467" s="153"/>
      <c r="G467" s="153"/>
      <c r="H467" s="153"/>
      <c r="I467" s="153"/>
      <c r="J467" s="153"/>
      <c r="K467" s="153"/>
      <c r="L467" s="153"/>
      <c r="M467" s="153"/>
      <c r="N467" s="153"/>
      <c r="O467" s="153"/>
      <c r="P467" s="153"/>
      <c r="Q467" s="153"/>
      <c r="R467" s="153"/>
      <c r="S467" s="153"/>
      <c r="T467" s="153"/>
      <c r="U467" s="153"/>
      <c r="V467" s="153"/>
      <c r="W467" s="153"/>
      <c r="X467" s="153"/>
    </row>
    <row r="468" spans="1:24">
      <c r="A468" s="153"/>
      <c r="B468" s="153"/>
      <c r="C468" s="153"/>
      <c r="D468" s="153"/>
      <c r="E468" s="153"/>
      <c r="F468" s="153"/>
      <c r="G468" s="153"/>
      <c r="H468" s="153"/>
      <c r="I468" s="153"/>
      <c r="J468" s="153"/>
      <c r="K468" s="153"/>
      <c r="L468" s="153"/>
      <c r="M468" s="153"/>
      <c r="N468" s="153"/>
      <c r="O468" s="153"/>
      <c r="P468" s="153"/>
      <c r="Q468" s="153"/>
      <c r="R468" s="153"/>
      <c r="S468" s="153"/>
      <c r="T468" s="153"/>
      <c r="U468" s="153"/>
      <c r="V468" s="153"/>
      <c r="W468" s="153"/>
      <c r="X468" s="153"/>
    </row>
    <row r="469" spans="1:24">
      <c r="A469" s="153"/>
      <c r="B469" s="153"/>
      <c r="C469" s="153"/>
      <c r="D469" s="153"/>
      <c r="E469" s="153"/>
      <c r="F469" s="153"/>
      <c r="G469" s="153"/>
      <c r="H469" s="153"/>
      <c r="I469" s="153"/>
      <c r="J469" s="153"/>
      <c r="K469" s="153"/>
      <c r="L469" s="153"/>
      <c r="M469" s="153"/>
      <c r="N469" s="153"/>
      <c r="O469" s="153"/>
      <c r="P469" s="153"/>
      <c r="Q469" s="153"/>
      <c r="R469" s="153"/>
      <c r="S469" s="153"/>
      <c r="T469" s="153"/>
      <c r="U469" s="153"/>
      <c r="V469" s="153"/>
      <c r="W469" s="153"/>
      <c r="X469" s="153"/>
    </row>
    <row r="470" spans="1:24">
      <c r="A470" s="153"/>
      <c r="B470" s="153"/>
      <c r="C470" s="153"/>
      <c r="D470" s="153"/>
      <c r="E470" s="153"/>
      <c r="F470" s="153"/>
      <c r="G470" s="153"/>
      <c r="H470" s="153"/>
      <c r="I470" s="153"/>
      <c r="J470" s="153"/>
      <c r="K470" s="153"/>
      <c r="L470" s="153"/>
      <c r="M470" s="153"/>
      <c r="N470" s="153"/>
      <c r="O470" s="153"/>
      <c r="P470" s="153"/>
      <c r="Q470" s="153"/>
      <c r="R470" s="153"/>
      <c r="S470" s="153"/>
      <c r="T470" s="153"/>
      <c r="U470" s="153"/>
      <c r="V470" s="153"/>
      <c r="W470" s="153"/>
      <c r="X470" s="153"/>
    </row>
    <row r="471" spans="1:24">
      <c r="A471" s="153"/>
      <c r="B471" s="153"/>
      <c r="C471" s="153"/>
      <c r="D471" s="153"/>
      <c r="E471" s="153"/>
      <c r="F471" s="153"/>
      <c r="G471" s="153"/>
      <c r="H471" s="153"/>
      <c r="I471" s="153"/>
      <c r="J471" s="153"/>
      <c r="K471" s="153"/>
      <c r="L471" s="153"/>
      <c r="M471" s="153"/>
      <c r="N471" s="153"/>
      <c r="O471" s="153"/>
      <c r="P471" s="153"/>
      <c r="Q471" s="153"/>
      <c r="R471" s="153"/>
      <c r="S471" s="153"/>
      <c r="T471" s="153"/>
      <c r="U471" s="153"/>
      <c r="V471" s="153"/>
      <c r="W471" s="153"/>
      <c r="X471" s="153"/>
    </row>
    <row r="472" spans="1:24">
      <c r="A472" s="153"/>
      <c r="B472" s="153"/>
      <c r="C472" s="153"/>
      <c r="D472" s="153"/>
      <c r="E472" s="153"/>
      <c r="F472" s="153"/>
      <c r="G472" s="153"/>
      <c r="H472" s="153"/>
      <c r="I472" s="153"/>
      <c r="J472" s="153"/>
      <c r="K472" s="153"/>
      <c r="L472" s="153"/>
      <c r="M472" s="153"/>
      <c r="N472" s="153"/>
      <c r="O472" s="153"/>
      <c r="P472" s="153"/>
      <c r="Q472" s="153"/>
      <c r="R472" s="153"/>
      <c r="S472" s="153"/>
      <c r="T472" s="153"/>
      <c r="U472" s="153"/>
      <c r="V472" s="153"/>
      <c r="W472" s="153"/>
      <c r="X472" s="153"/>
    </row>
    <row r="473" spans="1:24">
      <c r="A473" s="153"/>
      <c r="B473" s="153"/>
      <c r="C473" s="153"/>
      <c r="D473" s="153"/>
      <c r="E473" s="153"/>
      <c r="F473" s="153"/>
      <c r="G473" s="153"/>
      <c r="H473" s="153"/>
      <c r="I473" s="153"/>
      <c r="J473" s="153"/>
      <c r="K473" s="153"/>
      <c r="L473" s="153"/>
      <c r="M473" s="153"/>
      <c r="N473" s="153"/>
      <c r="O473" s="153"/>
      <c r="P473" s="153"/>
      <c r="Q473" s="153"/>
      <c r="R473" s="153"/>
      <c r="S473" s="153"/>
      <c r="T473" s="153"/>
      <c r="U473" s="153"/>
      <c r="V473" s="153"/>
      <c r="W473" s="153"/>
      <c r="X473" s="153"/>
    </row>
    <row r="474" spans="1:24">
      <c r="A474" s="153"/>
      <c r="B474" s="153"/>
      <c r="C474" s="153"/>
      <c r="D474" s="153"/>
      <c r="E474" s="153"/>
      <c r="F474" s="153"/>
      <c r="G474" s="153"/>
      <c r="H474" s="153"/>
      <c r="I474" s="153"/>
      <c r="J474" s="153"/>
      <c r="K474" s="153"/>
      <c r="L474" s="153"/>
      <c r="M474" s="153"/>
      <c r="N474" s="153"/>
      <c r="O474" s="153"/>
      <c r="P474" s="153"/>
      <c r="Q474" s="153"/>
      <c r="R474" s="153"/>
      <c r="S474" s="153"/>
      <c r="T474" s="153"/>
      <c r="U474" s="153"/>
      <c r="V474" s="153"/>
      <c r="W474" s="153"/>
      <c r="X474" s="153"/>
    </row>
    <row r="475" spans="1:24">
      <c r="A475" s="153"/>
      <c r="B475" s="153"/>
      <c r="C475" s="153"/>
      <c r="D475" s="153"/>
      <c r="E475" s="153"/>
      <c r="F475" s="153"/>
      <c r="G475" s="153"/>
      <c r="H475" s="153"/>
      <c r="I475" s="153"/>
      <c r="J475" s="153"/>
      <c r="K475" s="153"/>
      <c r="L475" s="153"/>
      <c r="M475" s="153"/>
      <c r="N475" s="153"/>
      <c r="O475" s="153"/>
      <c r="P475" s="153"/>
      <c r="Q475" s="153"/>
      <c r="R475" s="153"/>
      <c r="S475" s="153"/>
      <c r="T475" s="153"/>
      <c r="U475" s="153"/>
      <c r="V475" s="153"/>
      <c r="W475" s="153"/>
      <c r="X475" s="153"/>
    </row>
    <row r="476" spans="1:24">
      <c r="A476" s="153"/>
      <c r="B476" s="153"/>
      <c r="C476" s="153"/>
      <c r="D476" s="153"/>
      <c r="E476" s="153"/>
      <c r="F476" s="153"/>
      <c r="G476" s="153"/>
      <c r="H476" s="153"/>
      <c r="I476" s="153"/>
      <c r="J476" s="153"/>
      <c r="K476" s="153"/>
      <c r="L476" s="153"/>
      <c r="M476" s="153"/>
      <c r="N476" s="153"/>
      <c r="O476" s="153"/>
      <c r="P476" s="153"/>
      <c r="Q476" s="153"/>
      <c r="R476" s="153"/>
      <c r="S476" s="153"/>
      <c r="T476" s="153"/>
      <c r="U476" s="153"/>
      <c r="V476" s="153"/>
      <c r="W476" s="153"/>
      <c r="X476" s="153"/>
    </row>
    <row r="477" spans="1:24">
      <c r="A477" s="153"/>
      <c r="B477" s="153"/>
      <c r="C477" s="153"/>
      <c r="D477" s="153"/>
      <c r="E477" s="153"/>
      <c r="F477" s="153"/>
      <c r="G477" s="153"/>
      <c r="H477" s="153"/>
      <c r="I477" s="153"/>
      <c r="J477" s="153"/>
      <c r="K477" s="153"/>
      <c r="L477" s="153"/>
      <c r="M477" s="153"/>
      <c r="N477" s="153"/>
      <c r="O477" s="153"/>
      <c r="P477" s="153"/>
      <c r="Q477" s="153"/>
      <c r="R477" s="153"/>
      <c r="S477" s="153"/>
      <c r="T477" s="153"/>
      <c r="U477" s="153"/>
      <c r="V477" s="153"/>
      <c r="W477" s="153"/>
      <c r="X477" s="153"/>
    </row>
    <row r="478" spans="1:24">
      <c r="A478" s="153"/>
      <c r="B478" s="153"/>
      <c r="C478" s="153"/>
      <c r="D478" s="153"/>
      <c r="E478" s="153"/>
      <c r="F478" s="153"/>
      <c r="G478" s="153"/>
      <c r="H478" s="153"/>
      <c r="I478" s="153"/>
      <c r="J478" s="153"/>
      <c r="K478" s="153"/>
      <c r="L478" s="153"/>
      <c r="M478" s="153"/>
      <c r="N478" s="153"/>
      <c r="O478" s="153"/>
      <c r="P478" s="153"/>
      <c r="Q478" s="153"/>
      <c r="R478" s="153"/>
      <c r="S478" s="153"/>
      <c r="T478" s="153"/>
      <c r="U478" s="153"/>
      <c r="V478" s="153"/>
      <c r="W478" s="153"/>
      <c r="X478" s="153"/>
    </row>
    <row r="479" spans="1:24">
      <c r="A479" s="153"/>
      <c r="B479" s="153"/>
      <c r="C479" s="153"/>
      <c r="D479" s="153"/>
      <c r="E479" s="153"/>
      <c r="F479" s="153"/>
      <c r="G479" s="153"/>
      <c r="H479" s="153"/>
      <c r="I479" s="153"/>
      <c r="J479" s="153"/>
      <c r="K479" s="153"/>
      <c r="L479" s="153"/>
      <c r="M479" s="153"/>
      <c r="N479" s="153"/>
      <c r="O479" s="153"/>
      <c r="P479" s="153"/>
      <c r="Q479" s="153"/>
      <c r="R479" s="153"/>
      <c r="S479" s="153"/>
      <c r="T479" s="153"/>
      <c r="U479" s="153"/>
      <c r="V479" s="153"/>
      <c r="W479" s="153"/>
      <c r="X479" s="153"/>
    </row>
    <row r="480" spans="1:24">
      <c r="A480" s="153"/>
      <c r="B480" s="153"/>
      <c r="C480" s="153"/>
      <c r="D480" s="153"/>
      <c r="E480" s="153"/>
      <c r="F480" s="153"/>
      <c r="G480" s="153"/>
      <c r="H480" s="153"/>
      <c r="I480" s="153"/>
      <c r="J480" s="153"/>
      <c r="K480" s="153"/>
      <c r="L480" s="153"/>
      <c r="M480" s="153"/>
      <c r="N480" s="153"/>
      <c r="O480" s="153"/>
      <c r="P480" s="153"/>
      <c r="Q480" s="153"/>
      <c r="R480" s="153"/>
      <c r="S480" s="153"/>
      <c r="T480" s="153"/>
      <c r="U480" s="153"/>
      <c r="V480" s="153"/>
      <c r="W480" s="153"/>
      <c r="X480" s="153"/>
    </row>
    <row r="481" spans="1:24">
      <c r="A481" s="153"/>
      <c r="B481" s="153"/>
      <c r="C481" s="153"/>
      <c r="D481" s="153"/>
      <c r="E481" s="153"/>
      <c r="F481" s="153"/>
      <c r="G481" s="153"/>
      <c r="H481" s="153"/>
      <c r="I481" s="153"/>
      <c r="J481" s="153"/>
      <c r="K481" s="153"/>
      <c r="L481" s="153"/>
      <c r="M481" s="153"/>
      <c r="N481" s="153"/>
      <c r="O481" s="153"/>
      <c r="P481" s="153"/>
      <c r="Q481" s="153"/>
      <c r="R481" s="153"/>
      <c r="S481" s="153"/>
      <c r="T481" s="153"/>
      <c r="U481" s="153"/>
      <c r="V481" s="153"/>
      <c r="W481" s="153"/>
      <c r="X481" s="153"/>
    </row>
    <row r="482" spans="1:24">
      <c r="A482" s="153"/>
      <c r="B482" s="153"/>
      <c r="C482" s="153"/>
      <c r="D482" s="153"/>
      <c r="E482" s="153"/>
      <c r="F482" s="153"/>
      <c r="G482" s="153"/>
      <c r="H482" s="153"/>
      <c r="I482" s="153"/>
      <c r="J482" s="153"/>
      <c r="K482" s="153"/>
      <c r="L482" s="153"/>
      <c r="M482" s="153"/>
      <c r="N482" s="153"/>
      <c r="O482" s="153"/>
      <c r="P482" s="153"/>
      <c r="Q482" s="153"/>
      <c r="R482" s="153"/>
      <c r="S482" s="153"/>
      <c r="T482" s="153"/>
      <c r="U482" s="153"/>
      <c r="V482" s="153"/>
      <c r="W482" s="153"/>
      <c r="X482" s="153"/>
    </row>
    <row r="483" spans="1:24">
      <c r="A483" s="153"/>
      <c r="B483" s="153"/>
      <c r="C483" s="153"/>
      <c r="D483" s="153"/>
      <c r="E483" s="153"/>
      <c r="F483" s="153"/>
      <c r="G483" s="153"/>
      <c r="H483" s="153"/>
      <c r="I483" s="153"/>
      <c r="J483" s="153"/>
      <c r="K483" s="153"/>
      <c r="L483" s="153"/>
      <c r="M483" s="153"/>
      <c r="N483" s="153"/>
      <c r="O483" s="153"/>
      <c r="P483" s="153"/>
      <c r="Q483" s="153"/>
      <c r="R483" s="153"/>
      <c r="S483" s="153"/>
      <c r="T483" s="153"/>
      <c r="U483" s="153"/>
      <c r="V483" s="153"/>
      <c r="W483" s="153"/>
      <c r="X483" s="153"/>
    </row>
    <row r="484" spans="1:24">
      <c r="A484" s="153"/>
      <c r="B484" s="153"/>
      <c r="C484" s="153"/>
      <c r="D484" s="153"/>
      <c r="E484" s="153"/>
      <c r="F484" s="153"/>
      <c r="G484" s="153"/>
      <c r="H484" s="153"/>
      <c r="I484" s="153"/>
      <c r="J484" s="153"/>
      <c r="K484" s="153"/>
      <c r="L484" s="153"/>
      <c r="M484" s="153"/>
      <c r="N484" s="153"/>
      <c r="O484" s="153"/>
      <c r="P484" s="153"/>
      <c r="Q484" s="153"/>
      <c r="R484" s="153"/>
      <c r="S484" s="153"/>
      <c r="T484" s="153"/>
      <c r="U484" s="153"/>
      <c r="V484" s="153"/>
      <c r="W484" s="153"/>
      <c r="X484" s="153"/>
    </row>
    <row r="485" spans="1:24">
      <c r="A485" s="153"/>
      <c r="B485" s="153"/>
      <c r="C485" s="153"/>
      <c r="D485" s="153"/>
      <c r="E485" s="153"/>
      <c r="F485" s="153"/>
      <c r="G485" s="153"/>
      <c r="H485" s="153"/>
      <c r="I485" s="153"/>
      <c r="J485" s="153"/>
      <c r="K485" s="153"/>
      <c r="L485" s="153"/>
      <c r="M485" s="153"/>
      <c r="N485" s="153"/>
      <c r="O485" s="153"/>
      <c r="P485" s="153"/>
      <c r="Q485" s="153"/>
      <c r="R485" s="153"/>
      <c r="S485" s="153"/>
      <c r="T485" s="153"/>
      <c r="U485" s="153"/>
      <c r="V485" s="153"/>
      <c r="W485" s="153"/>
      <c r="X485" s="153"/>
    </row>
    <row r="486" spans="1:24">
      <c r="A486" s="153"/>
      <c r="B486" s="153"/>
      <c r="C486" s="153"/>
      <c r="D486" s="153"/>
      <c r="E486" s="153"/>
      <c r="F486" s="153"/>
      <c r="G486" s="153"/>
      <c r="H486" s="153"/>
      <c r="I486" s="153"/>
      <c r="J486" s="153"/>
      <c r="K486" s="153"/>
      <c r="L486" s="153"/>
      <c r="M486" s="153"/>
      <c r="N486" s="153"/>
      <c r="O486" s="153"/>
      <c r="P486" s="153"/>
      <c r="Q486" s="153"/>
      <c r="R486" s="153"/>
      <c r="S486" s="153"/>
      <c r="T486" s="153"/>
      <c r="U486" s="153"/>
      <c r="V486" s="153"/>
      <c r="W486" s="153"/>
      <c r="X486" s="153"/>
    </row>
    <row r="487" spans="1:24">
      <c r="A487" s="153"/>
      <c r="B487" s="153"/>
      <c r="C487" s="153"/>
      <c r="D487" s="153"/>
      <c r="E487" s="153"/>
      <c r="F487" s="153"/>
      <c r="G487" s="153"/>
      <c r="H487" s="153"/>
      <c r="I487" s="153"/>
      <c r="J487" s="153"/>
      <c r="K487" s="153"/>
      <c r="L487" s="153"/>
      <c r="M487" s="153"/>
      <c r="N487" s="153"/>
      <c r="O487" s="153"/>
      <c r="P487" s="153"/>
      <c r="Q487" s="153"/>
      <c r="R487" s="153"/>
      <c r="S487" s="153"/>
      <c r="T487" s="153"/>
      <c r="U487" s="153"/>
      <c r="V487" s="153"/>
      <c r="W487" s="153"/>
      <c r="X487" s="153"/>
    </row>
    <row r="488" spans="1:24">
      <c r="A488" s="153"/>
      <c r="B488" s="153"/>
      <c r="C488" s="153"/>
      <c r="D488" s="153"/>
      <c r="E488" s="153"/>
      <c r="F488" s="153"/>
      <c r="G488" s="153"/>
      <c r="H488" s="153"/>
      <c r="I488" s="153"/>
      <c r="J488" s="153"/>
      <c r="K488" s="153"/>
      <c r="L488" s="153"/>
      <c r="M488" s="153"/>
      <c r="N488" s="153"/>
      <c r="O488" s="153"/>
      <c r="P488" s="153"/>
      <c r="Q488" s="153"/>
      <c r="R488" s="153"/>
      <c r="S488" s="153"/>
      <c r="T488" s="153"/>
      <c r="U488" s="153"/>
      <c r="V488" s="153"/>
      <c r="W488" s="153"/>
      <c r="X488" s="153"/>
    </row>
    <row r="489" spans="1:24">
      <c r="A489" s="153"/>
      <c r="B489" s="153"/>
      <c r="C489" s="153"/>
      <c r="D489" s="153"/>
      <c r="E489" s="153"/>
      <c r="F489" s="153"/>
      <c r="G489" s="153"/>
      <c r="H489" s="153"/>
      <c r="I489" s="153"/>
      <c r="J489" s="153"/>
      <c r="K489" s="153"/>
      <c r="L489" s="153"/>
      <c r="M489" s="153"/>
      <c r="N489" s="153"/>
      <c r="O489" s="153"/>
      <c r="P489" s="153"/>
      <c r="Q489" s="153"/>
      <c r="R489" s="153"/>
      <c r="S489" s="153"/>
      <c r="T489" s="153"/>
      <c r="U489" s="153"/>
      <c r="V489" s="153"/>
      <c r="W489" s="153"/>
      <c r="X489" s="153"/>
    </row>
    <row r="490" spans="1:24">
      <c r="A490" s="153"/>
      <c r="B490" s="153"/>
      <c r="C490" s="153"/>
      <c r="D490" s="153"/>
      <c r="E490" s="153"/>
      <c r="F490" s="153"/>
      <c r="G490" s="153"/>
      <c r="H490" s="153"/>
      <c r="I490" s="153"/>
      <c r="J490" s="153"/>
      <c r="K490" s="153"/>
      <c r="L490" s="153"/>
      <c r="M490" s="153"/>
      <c r="N490" s="153"/>
      <c r="O490" s="153"/>
      <c r="P490" s="153"/>
      <c r="Q490" s="153"/>
      <c r="R490" s="153"/>
      <c r="S490" s="153"/>
      <c r="T490" s="153"/>
      <c r="U490" s="153"/>
      <c r="V490" s="153"/>
      <c r="W490" s="153"/>
      <c r="X490" s="153"/>
    </row>
    <row r="491" spans="1:24">
      <c r="A491" s="153"/>
      <c r="B491" s="153"/>
      <c r="C491" s="153"/>
      <c r="D491" s="153"/>
      <c r="E491" s="153"/>
      <c r="F491" s="153"/>
      <c r="G491" s="153"/>
      <c r="H491" s="153"/>
      <c r="I491" s="153"/>
      <c r="J491" s="153"/>
      <c r="K491" s="153"/>
      <c r="L491" s="153"/>
      <c r="M491" s="153"/>
      <c r="N491" s="153"/>
      <c r="O491" s="153"/>
      <c r="P491" s="153"/>
      <c r="Q491" s="153"/>
      <c r="R491" s="153"/>
      <c r="S491" s="153"/>
      <c r="T491" s="153"/>
      <c r="U491" s="153"/>
      <c r="V491" s="153"/>
      <c r="W491" s="153"/>
      <c r="X491" s="153"/>
    </row>
    <row r="492" spans="1:24">
      <c r="A492" s="153"/>
      <c r="B492" s="153"/>
      <c r="C492" s="153"/>
      <c r="D492" s="153"/>
      <c r="E492" s="153"/>
      <c r="F492" s="153"/>
      <c r="G492" s="153"/>
      <c r="H492" s="153"/>
      <c r="I492" s="153"/>
      <c r="J492" s="153"/>
      <c r="K492" s="153"/>
      <c r="L492" s="153"/>
      <c r="M492" s="153"/>
      <c r="N492" s="153"/>
      <c r="O492" s="153"/>
      <c r="P492" s="153"/>
      <c r="Q492" s="153"/>
      <c r="R492" s="153"/>
      <c r="S492" s="153"/>
      <c r="T492" s="153"/>
      <c r="U492" s="153"/>
      <c r="V492" s="153"/>
      <c r="W492" s="153"/>
      <c r="X492" s="153"/>
    </row>
    <row r="493" spans="1:24">
      <c r="A493" s="153"/>
      <c r="B493" s="153"/>
      <c r="C493" s="153"/>
      <c r="D493" s="153"/>
      <c r="E493" s="153"/>
      <c r="F493" s="153"/>
      <c r="G493" s="153"/>
      <c r="H493" s="153"/>
      <c r="I493" s="153"/>
      <c r="J493" s="153"/>
      <c r="K493" s="153"/>
      <c r="L493" s="153"/>
      <c r="M493" s="153"/>
      <c r="N493" s="153"/>
      <c r="O493" s="153"/>
      <c r="P493" s="153"/>
      <c r="Q493" s="153"/>
      <c r="R493" s="153"/>
      <c r="S493" s="153"/>
      <c r="T493" s="153"/>
      <c r="U493" s="153"/>
      <c r="V493" s="153"/>
      <c r="W493" s="153"/>
      <c r="X493" s="153"/>
    </row>
    <row r="494" spans="1:24">
      <c r="A494" s="153"/>
      <c r="B494" s="153"/>
      <c r="C494" s="153"/>
      <c r="D494" s="153"/>
      <c r="E494" s="153"/>
      <c r="F494" s="153"/>
      <c r="G494" s="153"/>
      <c r="H494" s="153"/>
      <c r="I494" s="153"/>
      <c r="J494" s="153"/>
      <c r="K494" s="153"/>
      <c r="L494" s="153"/>
      <c r="M494" s="153"/>
      <c r="N494" s="153"/>
      <c r="O494" s="153"/>
      <c r="P494" s="153"/>
      <c r="Q494" s="153"/>
      <c r="R494" s="153"/>
      <c r="S494" s="153"/>
      <c r="T494" s="153"/>
      <c r="U494" s="153"/>
      <c r="V494" s="153"/>
      <c r="W494" s="153"/>
      <c r="X494" s="153"/>
    </row>
    <row r="495" spans="1:24">
      <c r="A495" s="153"/>
      <c r="B495" s="153"/>
      <c r="C495" s="153"/>
      <c r="D495" s="153"/>
      <c r="E495" s="153"/>
      <c r="F495" s="153"/>
      <c r="G495" s="153"/>
      <c r="H495" s="153"/>
      <c r="I495" s="153"/>
      <c r="J495" s="153"/>
      <c r="K495" s="153"/>
      <c r="L495" s="153"/>
      <c r="M495" s="153"/>
      <c r="N495" s="153"/>
      <c r="O495" s="153"/>
      <c r="P495" s="153"/>
      <c r="Q495" s="153"/>
      <c r="R495" s="153"/>
      <c r="S495" s="153"/>
      <c r="T495" s="153"/>
      <c r="U495" s="153"/>
      <c r="V495" s="153"/>
      <c r="W495" s="153"/>
      <c r="X495" s="153"/>
    </row>
    <row r="496" spans="1:24">
      <c r="A496" s="153"/>
      <c r="B496" s="153"/>
      <c r="C496" s="153"/>
      <c r="D496" s="153"/>
      <c r="E496" s="153"/>
      <c r="F496" s="153"/>
      <c r="G496" s="153"/>
      <c r="H496" s="153"/>
      <c r="I496" s="153"/>
      <c r="J496" s="153"/>
      <c r="K496" s="153"/>
      <c r="L496" s="153"/>
      <c r="M496" s="153"/>
      <c r="N496" s="153"/>
      <c r="O496" s="153"/>
      <c r="P496" s="153"/>
      <c r="Q496" s="153"/>
      <c r="R496" s="153"/>
      <c r="S496" s="153"/>
      <c r="T496" s="153"/>
      <c r="U496" s="153"/>
      <c r="V496" s="153"/>
      <c r="W496" s="153"/>
      <c r="X496" s="153"/>
    </row>
    <row r="497" spans="1:24">
      <c r="A497" s="153"/>
      <c r="B497" s="153"/>
      <c r="C497" s="153"/>
      <c r="D497" s="153"/>
      <c r="E497" s="153"/>
      <c r="F497" s="153"/>
      <c r="G497" s="153"/>
      <c r="H497" s="153"/>
      <c r="I497" s="153"/>
      <c r="J497" s="153"/>
      <c r="K497" s="153"/>
      <c r="L497" s="153"/>
      <c r="M497" s="153"/>
      <c r="N497" s="153"/>
      <c r="O497" s="153"/>
      <c r="P497" s="153"/>
      <c r="Q497" s="153"/>
      <c r="R497" s="153"/>
      <c r="S497" s="153"/>
      <c r="T497" s="153"/>
      <c r="U497" s="153"/>
      <c r="V497" s="153"/>
      <c r="W497" s="153"/>
      <c r="X497" s="153"/>
    </row>
    <row r="498" spans="1:24">
      <c r="A498" s="153"/>
      <c r="B498" s="153"/>
      <c r="C498" s="153"/>
      <c r="D498" s="153"/>
      <c r="E498" s="153"/>
      <c r="F498" s="153"/>
      <c r="G498" s="153"/>
      <c r="H498" s="153"/>
      <c r="I498" s="153"/>
      <c r="J498" s="153"/>
      <c r="K498" s="153"/>
      <c r="L498" s="153"/>
      <c r="M498" s="153"/>
      <c r="N498" s="153"/>
      <c r="O498" s="153"/>
      <c r="P498" s="153"/>
      <c r="Q498" s="153"/>
      <c r="R498" s="153"/>
      <c r="S498" s="153"/>
      <c r="T498" s="153"/>
      <c r="U498" s="153"/>
      <c r="V498" s="153"/>
      <c r="W498" s="153"/>
      <c r="X498" s="153"/>
    </row>
    <row r="499" spans="1:24">
      <c r="A499" s="153"/>
      <c r="B499" s="153"/>
      <c r="C499" s="153"/>
      <c r="D499" s="153"/>
      <c r="E499" s="153"/>
      <c r="F499" s="153"/>
      <c r="G499" s="153"/>
      <c r="H499" s="153"/>
      <c r="I499" s="153"/>
      <c r="J499" s="153"/>
      <c r="K499" s="153"/>
      <c r="L499" s="153"/>
      <c r="M499" s="153"/>
      <c r="N499" s="153"/>
      <c r="O499" s="153"/>
      <c r="P499" s="153"/>
      <c r="Q499" s="153"/>
      <c r="R499" s="153"/>
      <c r="S499" s="153"/>
      <c r="T499" s="153"/>
      <c r="U499" s="153"/>
      <c r="V499" s="153"/>
      <c r="W499" s="153"/>
      <c r="X499" s="153"/>
    </row>
    <row r="500" spans="1:24">
      <c r="A500" s="153"/>
      <c r="B500" s="153"/>
      <c r="C500" s="153"/>
      <c r="D500" s="153"/>
      <c r="E500" s="153"/>
      <c r="F500" s="153"/>
      <c r="G500" s="153"/>
      <c r="H500" s="153"/>
      <c r="I500" s="153"/>
      <c r="J500" s="153"/>
      <c r="K500" s="153"/>
      <c r="L500" s="153"/>
      <c r="M500" s="153"/>
      <c r="N500" s="153"/>
      <c r="O500" s="153"/>
      <c r="P500" s="153"/>
      <c r="Q500" s="153"/>
      <c r="R500" s="153"/>
      <c r="S500" s="153"/>
      <c r="T500" s="153"/>
      <c r="U500" s="153"/>
      <c r="V500" s="153"/>
      <c r="W500" s="153"/>
      <c r="X500" s="153"/>
    </row>
  </sheetData>
  <mergeCells count="15">
    <mergeCell ref="H208:H209"/>
    <mergeCell ref="F208:G208"/>
    <mergeCell ref="A207:B208"/>
    <mergeCell ref="C207:E207"/>
    <mergeCell ref="C208:C209"/>
    <mergeCell ref="D208:E208"/>
    <mergeCell ref="F207:G207"/>
    <mergeCell ref="L207:M207"/>
    <mergeCell ref="I207:K207"/>
    <mergeCell ref="M208:M209"/>
    <mergeCell ref="O208:R208"/>
    <mergeCell ref="L208:L209"/>
    <mergeCell ref="K208:K209"/>
    <mergeCell ref="J208:J209"/>
    <mergeCell ref="I208:I20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61"/>
  <sheetViews>
    <sheetView showGridLines="0" topLeftCell="A129" workbookViewId="0">
      <selection activeCell="B152" sqref="B152"/>
    </sheetView>
  </sheetViews>
  <sheetFormatPr baseColWidth="10" defaultRowHeight="12.75"/>
  <cols>
    <col min="1" max="1" width="71.42578125" style="304" customWidth="1"/>
    <col min="2" max="4" width="14.7109375" style="298" customWidth="1"/>
    <col min="5" max="249" width="9.140625" style="298" customWidth="1"/>
    <col min="250" max="250" width="7.28515625" style="298" customWidth="1"/>
    <col min="251" max="251" width="9.5703125" style="298" customWidth="1"/>
    <col min="252" max="252" width="6" style="298" customWidth="1"/>
    <col min="253" max="253" width="12.7109375" style="298" customWidth="1"/>
    <col min="254" max="254" width="20.28515625" style="298" customWidth="1"/>
    <col min="255" max="255" width="6.5703125" style="298" customWidth="1"/>
    <col min="256" max="256" width="1.140625" style="298" customWidth="1"/>
    <col min="257" max="257" width="7.7109375" style="298" customWidth="1"/>
    <col min="258" max="258" width="4.5703125" style="298" customWidth="1"/>
    <col min="259" max="259" width="4.7109375" style="298" customWidth="1"/>
    <col min="260" max="505" width="9.140625" style="298" customWidth="1"/>
    <col min="506" max="506" width="7.28515625" style="298" customWidth="1"/>
    <col min="507" max="507" width="9.5703125" style="298" customWidth="1"/>
    <col min="508" max="508" width="6" style="298" customWidth="1"/>
    <col min="509" max="509" width="12.7109375" style="298" customWidth="1"/>
    <col min="510" max="510" width="20.28515625" style="298" customWidth="1"/>
    <col min="511" max="511" width="6.5703125" style="298" customWidth="1"/>
    <col min="512" max="512" width="1.140625" style="298" customWidth="1"/>
    <col min="513" max="513" width="7.7109375" style="298" customWidth="1"/>
    <col min="514" max="514" width="4.5703125" style="298" customWidth="1"/>
    <col min="515" max="515" width="4.7109375" style="298" customWidth="1"/>
    <col min="516" max="761" width="9.140625" style="298" customWidth="1"/>
    <col min="762" max="762" width="7.28515625" style="298" customWidth="1"/>
    <col min="763" max="763" width="9.5703125" style="298" customWidth="1"/>
    <col min="764" max="764" width="6" style="298" customWidth="1"/>
    <col min="765" max="765" width="12.7109375" style="298" customWidth="1"/>
    <col min="766" max="766" width="20.28515625" style="298" customWidth="1"/>
    <col min="767" max="767" width="6.5703125" style="298" customWidth="1"/>
    <col min="768" max="768" width="1.140625" style="298" customWidth="1"/>
    <col min="769" max="769" width="7.7109375" style="298" customWidth="1"/>
    <col min="770" max="770" width="4.5703125" style="298" customWidth="1"/>
    <col min="771" max="771" width="4.7109375" style="298" customWidth="1"/>
    <col min="772" max="1017" width="9.140625" style="298" customWidth="1"/>
    <col min="1018" max="1018" width="7.28515625" style="298" customWidth="1"/>
    <col min="1019" max="1019" width="9.5703125" style="298" customWidth="1"/>
    <col min="1020" max="1020" width="6" style="298" customWidth="1"/>
    <col min="1021" max="1021" width="12.7109375" style="298" customWidth="1"/>
    <col min="1022" max="1022" width="20.28515625" style="298" customWidth="1"/>
    <col min="1023" max="1023" width="6.5703125" style="298" customWidth="1"/>
    <col min="1024" max="1024" width="1.140625" style="298" customWidth="1"/>
    <col min="1025" max="1025" width="7.7109375" style="298" customWidth="1"/>
    <col min="1026" max="1026" width="4.5703125" style="298" customWidth="1"/>
    <col min="1027" max="1027" width="4.7109375" style="298" customWidth="1"/>
    <col min="1028" max="1273" width="9.140625" style="298" customWidth="1"/>
    <col min="1274" max="1274" width="7.28515625" style="298" customWidth="1"/>
    <col min="1275" max="1275" width="9.5703125" style="298" customWidth="1"/>
    <col min="1276" max="1276" width="6" style="298" customWidth="1"/>
    <col min="1277" max="1277" width="12.7109375" style="298" customWidth="1"/>
    <col min="1278" max="1278" width="20.28515625" style="298" customWidth="1"/>
    <col min="1279" max="1279" width="6.5703125" style="298" customWidth="1"/>
    <col min="1280" max="1280" width="1.140625" style="298" customWidth="1"/>
    <col min="1281" max="1281" width="7.7109375" style="298" customWidth="1"/>
    <col min="1282" max="1282" width="4.5703125" style="298" customWidth="1"/>
    <col min="1283" max="1283" width="4.7109375" style="298" customWidth="1"/>
    <col min="1284" max="1529" width="9.140625" style="298" customWidth="1"/>
    <col min="1530" max="1530" width="7.28515625" style="298" customWidth="1"/>
    <col min="1531" max="1531" width="9.5703125" style="298" customWidth="1"/>
    <col min="1532" max="1532" width="6" style="298" customWidth="1"/>
    <col min="1533" max="1533" width="12.7109375" style="298" customWidth="1"/>
    <col min="1534" max="1534" width="20.28515625" style="298" customWidth="1"/>
    <col min="1535" max="1535" width="6.5703125" style="298" customWidth="1"/>
    <col min="1536" max="1536" width="1.140625" style="298" customWidth="1"/>
    <col min="1537" max="1537" width="7.7109375" style="298" customWidth="1"/>
    <col min="1538" max="1538" width="4.5703125" style="298" customWidth="1"/>
    <col min="1539" max="1539" width="4.7109375" style="298" customWidth="1"/>
    <col min="1540" max="1785" width="9.140625" style="298" customWidth="1"/>
    <col min="1786" max="1786" width="7.28515625" style="298" customWidth="1"/>
    <col min="1787" max="1787" width="9.5703125" style="298" customWidth="1"/>
    <col min="1788" max="1788" width="6" style="298" customWidth="1"/>
    <col min="1789" max="1789" width="12.7109375" style="298" customWidth="1"/>
    <col min="1790" max="1790" width="20.28515625" style="298" customWidth="1"/>
    <col min="1791" max="1791" width="6.5703125" style="298" customWidth="1"/>
    <col min="1792" max="1792" width="1.140625" style="298" customWidth="1"/>
    <col min="1793" max="1793" width="7.7109375" style="298" customWidth="1"/>
    <col min="1794" max="1794" width="4.5703125" style="298" customWidth="1"/>
    <col min="1795" max="1795" width="4.7109375" style="298" customWidth="1"/>
    <col min="1796" max="2041" width="9.140625" style="298" customWidth="1"/>
    <col min="2042" max="2042" width="7.28515625" style="298" customWidth="1"/>
    <col min="2043" max="2043" width="9.5703125" style="298" customWidth="1"/>
    <col min="2044" max="2044" width="6" style="298" customWidth="1"/>
    <col min="2045" max="2045" width="12.7109375" style="298" customWidth="1"/>
    <col min="2046" max="2046" width="20.28515625" style="298" customWidth="1"/>
    <col min="2047" max="2047" width="6.5703125" style="298" customWidth="1"/>
    <col min="2048" max="2048" width="1.140625" style="298" customWidth="1"/>
    <col min="2049" max="2049" width="7.7109375" style="298" customWidth="1"/>
    <col min="2050" max="2050" width="4.5703125" style="298" customWidth="1"/>
    <col min="2051" max="2051" width="4.7109375" style="298" customWidth="1"/>
    <col min="2052" max="2297" width="9.140625" style="298" customWidth="1"/>
    <col min="2298" max="2298" width="7.28515625" style="298" customWidth="1"/>
    <col min="2299" max="2299" width="9.5703125" style="298" customWidth="1"/>
    <col min="2300" max="2300" width="6" style="298" customWidth="1"/>
    <col min="2301" max="2301" width="12.7109375" style="298" customWidth="1"/>
    <col min="2302" max="2302" width="20.28515625" style="298" customWidth="1"/>
    <col min="2303" max="2303" width="6.5703125" style="298" customWidth="1"/>
    <col min="2304" max="2304" width="1.140625" style="298" customWidth="1"/>
    <col min="2305" max="2305" width="7.7109375" style="298" customWidth="1"/>
    <col min="2306" max="2306" width="4.5703125" style="298" customWidth="1"/>
    <col min="2307" max="2307" width="4.7109375" style="298" customWidth="1"/>
    <col min="2308" max="2553" width="9.140625" style="298" customWidth="1"/>
    <col min="2554" max="2554" width="7.28515625" style="298" customWidth="1"/>
    <col min="2555" max="2555" width="9.5703125" style="298" customWidth="1"/>
    <col min="2556" max="2556" width="6" style="298" customWidth="1"/>
    <col min="2557" max="2557" width="12.7109375" style="298" customWidth="1"/>
    <col min="2558" max="2558" width="20.28515625" style="298" customWidth="1"/>
    <col min="2559" max="2559" width="6.5703125" style="298" customWidth="1"/>
    <col min="2560" max="2560" width="1.140625" style="298" customWidth="1"/>
    <col min="2561" max="2561" width="7.7109375" style="298" customWidth="1"/>
    <col min="2562" max="2562" width="4.5703125" style="298" customWidth="1"/>
    <col min="2563" max="2563" width="4.7109375" style="298" customWidth="1"/>
    <col min="2564" max="2809" width="9.140625" style="298" customWidth="1"/>
    <col min="2810" max="2810" width="7.28515625" style="298" customWidth="1"/>
    <col min="2811" max="2811" width="9.5703125" style="298" customWidth="1"/>
    <col min="2812" max="2812" width="6" style="298" customWidth="1"/>
    <col min="2813" max="2813" width="12.7109375" style="298" customWidth="1"/>
    <col min="2814" max="2814" width="20.28515625" style="298" customWidth="1"/>
    <col min="2815" max="2815" width="6.5703125" style="298" customWidth="1"/>
    <col min="2816" max="2816" width="1.140625" style="298" customWidth="1"/>
    <col min="2817" max="2817" width="7.7109375" style="298" customWidth="1"/>
    <col min="2818" max="2818" width="4.5703125" style="298" customWidth="1"/>
    <col min="2819" max="2819" width="4.7109375" style="298" customWidth="1"/>
    <col min="2820" max="3065" width="9.140625" style="298" customWidth="1"/>
    <col min="3066" max="3066" width="7.28515625" style="298" customWidth="1"/>
    <col min="3067" max="3067" width="9.5703125" style="298" customWidth="1"/>
    <col min="3068" max="3068" width="6" style="298" customWidth="1"/>
    <col min="3069" max="3069" width="12.7109375" style="298" customWidth="1"/>
    <col min="3070" max="3070" width="20.28515625" style="298" customWidth="1"/>
    <col min="3071" max="3071" width="6.5703125" style="298" customWidth="1"/>
    <col min="3072" max="3072" width="1.140625" style="298" customWidth="1"/>
    <col min="3073" max="3073" width="7.7109375" style="298" customWidth="1"/>
    <col min="3074" max="3074" width="4.5703125" style="298" customWidth="1"/>
    <col min="3075" max="3075" width="4.7109375" style="298" customWidth="1"/>
    <col min="3076" max="3321" width="9.140625" style="298" customWidth="1"/>
    <col min="3322" max="3322" width="7.28515625" style="298" customWidth="1"/>
    <col min="3323" max="3323" width="9.5703125" style="298" customWidth="1"/>
    <col min="3324" max="3324" width="6" style="298" customWidth="1"/>
    <col min="3325" max="3325" width="12.7109375" style="298" customWidth="1"/>
    <col min="3326" max="3326" width="20.28515625" style="298" customWidth="1"/>
    <col min="3327" max="3327" width="6.5703125" style="298" customWidth="1"/>
    <col min="3328" max="3328" width="1.140625" style="298" customWidth="1"/>
    <col min="3329" max="3329" width="7.7109375" style="298" customWidth="1"/>
    <col min="3330" max="3330" width="4.5703125" style="298" customWidth="1"/>
    <col min="3331" max="3331" width="4.7109375" style="298" customWidth="1"/>
    <col min="3332" max="3577" width="9.140625" style="298" customWidth="1"/>
    <col min="3578" max="3578" width="7.28515625" style="298" customWidth="1"/>
    <col min="3579" max="3579" width="9.5703125" style="298" customWidth="1"/>
    <col min="3580" max="3580" width="6" style="298" customWidth="1"/>
    <col min="3581" max="3581" width="12.7109375" style="298" customWidth="1"/>
    <col min="3582" max="3582" width="20.28515625" style="298" customWidth="1"/>
    <col min="3583" max="3583" width="6.5703125" style="298" customWidth="1"/>
    <col min="3584" max="3584" width="1.140625" style="298" customWidth="1"/>
    <col min="3585" max="3585" width="7.7109375" style="298" customWidth="1"/>
    <col min="3586" max="3586" width="4.5703125" style="298" customWidth="1"/>
    <col min="3587" max="3587" width="4.7109375" style="298" customWidth="1"/>
    <col min="3588" max="3833" width="9.140625" style="298" customWidth="1"/>
    <col min="3834" max="3834" width="7.28515625" style="298" customWidth="1"/>
    <col min="3835" max="3835" width="9.5703125" style="298" customWidth="1"/>
    <col min="3836" max="3836" width="6" style="298" customWidth="1"/>
    <col min="3837" max="3837" width="12.7109375" style="298" customWidth="1"/>
    <col min="3838" max="3838" width="20.28515625" style="298" customWidth="1"/>
    <col min="3839" max="3839" width="6.5703125" style="298" customWidth="1"/>
    <col min="3840" max="3840" width="1.140625" style="298" customWidth="1"/>
    <col min="3841" max="3841" width="7.7109375" style="298" customWidth="1"/>
    <col min="3842" max="3842" width="4.5703125" style="298" customWidth="1"/>
    <col min="3843" max="3843" width="4.7109375" style="298" customWidth="1"/>
    <col min="3844" max="4089" width="9.140625" style="298" customWidth="1"/>
    <col min="4090" max="4090" width="7.28515625" style="298" customWidth="1"/>
    <col min="4091" max="4091" width="9.5703125" style="298" customWidth="1"/>
    <col min="4092" max="4092" width="6" style="298" customWidth="1"/>
    <col min="4093" max="4093" width="12.7109375" style="298" customWidth="1"/>
    <col min="4094" max="4094" width="20.28515625" style="298" customWidth="1"/>
    <col min="4095" max="4095" width="6.5703125" style="298" customWidth="1"/>
    <col min="4096" max="4096" width="1.140625" style="298" customWidth="1"/>
    <col min="4097" max="4097" width="7.7109375" style="298" customWidth="1"/>
    <col min="4098" max="4098" width="4.5703125" style="298" customWidth="1"/>
    <col min="4099" max="4099" width="4.7109375" style="298" customWidth="1"/>
    <col min="4100" max="4345" width="9.140625" style="298" customWidth="1"/>
    <col min="4346" max="4346" width="7.28515625" style="298" customWidth="1"/>
    <col min="4347" max="4347" width="9.5703125" style="298" customWidth="1"/>
    <col min="4348" max="4348" width="6" style="298" customWidth="1"/>
    <col min="4349" max="4349" width="12.7109375" style="298" customWidth="1"/>
    <col min="4350" max="4350" width="20.28515625" style="298" customWidth="1"/>
    <col min="4351" max="4351" width="6.5703125" style="298" customWidth="1"/>
    <col min="4352" max="4352" width="1.140625" style="298" customWidth="1"/>
    <col min="4353" max="4353" width="7.7109375" style="298" customWidth="1"/>
    <col min="4354" max="4354" width="4.5703125" style="298" customWidth="1"/>
    <col min="4355" max="4355" width="4.7109375" style="298" customWidth="1"/>
    <col min="4356" max="4601" width="9.140625" style="298" customWidth="1"/>
    <col min="4602" max="4602" width="7.28515625" style="298" customWidth="1"/>
    <col min="4603" max="4603" width="9.5703125" style="298" customWidth="1"/>
    <col min="4604" max="4604" width="6" style="298" customWidth="1"/>
    <col min="4605" max="4605" width="12.7109375" style="298" customWidth="1"/>
    <col min="4606" max="4606" width="20.28515625" style="298" customWidth="1"/>
    <col min="4607" max="4607" width="6.5703125" style="298" customWidth="1"/>
    <col min="4608" max="4608" width="1.140625" style="298" customWidth="1"/>
    <col min="4609" max="4609" width="7.7109375" style="298" customWidth="1"/>
    <col min="4610" max="4610" width="4.5703125" style="298" customWidth="1"/>
    <col min="4611" max="4611" width="4.7109375" style="298" customWidth="1"/>
    <col min="4612" max="4857" width="9.140625" style="298" customWidth="1"/>
    <col min="4858" max="4858" width="7.28515625" style="298" customWidth="1"/>
    <col min="4859" max="4859" width="9.5703125" style="298" customWidth="1"/>
    <col min="4860" max="4860" width="6" style="298" customWidth="1"/>
    <col min="4861" max="4861" width="12.7109375" style="298" customWidth="1"/>
    <col min="4862" max="4862" width="20.28515625" style="298" customWidth="1"/>
    <col min="4863" max="4863" width="6.5703125" style="298" customWidth="1"/>
    <col min="4864" max="4864" width="1.140625" style="298" customWidth="1"/>
    <col min="4865" max="4865" width="7.7109375" style="298" customWidth="1"/>
    <col min="4866" max="4866" width="4.5703125" style="298" customWidth="1"/>
    <col min="4867" max="4867" width="4.7109375" style="298" customWidth="1"/>
    <col min="4868" max="5113" width="9.140625" style="298" customWidth="1"/>
    <col min="5114" max="5114" width="7.28515625" style="298" customWidth="1"/>
    <col min="5115" max="5115" width="9.5703125" style="298" customWidth="1"/>
    <col min="5116" max="5116" width="6" style="298" customWidth="1"/>
    <col min="5117" max="5117" width="12.7109375" style="298" customWidth="1"/>
    <col min="5118" max="5118" width="20.28515625" style="298" customWidth="1"/>
    <col min="5119" max="5119" width="6.5703125" style="298" customWidth="1"/>
    <col min="5120" max="5120" width="1.140625" style="298" customWidth="1"/>
    <col min="5121" max="5121" width="7.7109375" style="298" customWidth="1"/>
    <col min="5122" max="5122" width="4.5703125" style="298" customWidth="1"/>
    <col min="5123" max="5123" width="4.7109375" style="298" customWidth="1"/>
    <col min="5124" max="5369" width="9.140625" style="298" customWidth="1"/>
    <col min="5370" max="5370" width="7.28515625" style="298" customWidth="1"/>
    <col min="5371" max="5371" width="9.5703125" style="298" customWidth="1"/>
    <col min="5372" max="5372" width="6" style="298" customWidth="1"/>
    <col min="5373" max="5373" width="12.7109375" style="298" customWidth="1"/>
    <col min="5374" max="5374" width="20.28515625" style="298" customWidth="1"/>
    <col min="5375" max="5375" width="6.5703125" style="298" customWidth="1"/>
    <col min="5376" max="5376" width="1.140625" style="298" customWidth="1"/>
    <col min="5377" max="5377" width="7.7109375" style="298" customWidth="1"/>
    <col min="5378" max="5378" width="4.5703125" style="298" customWidth="1"/>
    <col min="5379" max="5379" width="4.7109375" style="298" customWidth="1"/>
    <col min="5380" max="5625" width="9.140625" style="298" customWidth="1"/>
    <col min="5626" max="5626" width="7.28515625" style="298" customWidth="1"/>
    <col min="5627" max="5627" width="9.5703125" style="298" customWidth="1"/>
    <col min="5628" max="5628" width="6" style="298" customWidth="1"/>
    <col min="5629" max="5629" width="12.7109375" style="298" customWidth="1"/>
    <col min="5630" max="5630" width="20.28515625" style="298" customWidth="1"/>
    <col min="5631" max="5631" width="6.5703125" style="298" customWidth="1"/>
    <col min="5632" max="5632" width="1.140625" style="298" customWidth="1"/>
    <col min="5633" max="5633" width="7.7109375" style="298" customWidth="1"/>
    <col min="5634" max="5634" width="4.5703125" style="298" customWidth="1"/>
    <col min="5635" max="5635" width="4.7109375" style="298" customWidth="1"/>
    <col min="5636" max="5881" width="9.140625" style="298" customWidth="1"/>
    <col min="5882" max="5882" width="7.28515625" style="298" customWidth="1"/>
    <col min="5883" max="5883" width="9.5703125" style="298" customWidth="1"/>
    <col min="5884" max="5884" width="6" style="298" customWidth="1"/>
    <col min="5885" max="5885" width="12.7109375" style="298" customWidth="1"/>
    <col min="5886" max="5886" width="20.28515625" style="298" customWidth="1"/>
    <col min="5887" max="5887" width="6.5703125" style="298" customWidth="1"/>
    <col min="5888" max="5888" width="1.140625" style="298" customWidth="1"/>
    <col min="5889" max="5889" width="7.7109375" style="298" customWidth="1"/>
    <col min="5890" max="5890" width="4.5703125" style="298" customWidth="1"/>
    <col min="5891" max="5891" width="4.7109375" style="298" customWidth="1"/>
    <col min="5892" max="6137" width="9.140625" style="298" customWidth="1"/>
    <col min="6138" max="6138" width="7.28515625" style="298" customWidth="1"/>
    <col min="6139" max="6139" width="9.5703125" style="298" customWidth="1"/>
    <col min="6140" max="6140" width="6" style="298" customWidth="1"/>
    <col min="6141" max="6141" width="12.7109375" style="298" customWidth="1"/>
    <col min="6142" max="6142" width="20.28515625" style="298" customWidth="1"/>
    <col min="6143" max="6143" width="6.5703125" style="298" customWidth="1"/>
    <col min="6144" max="6144" width="1.140625" style="298" customWidth="1"/>
    <col min="6145" max="6145" width="7.7109375" style="298" customWidth="1"/>
    <col min="6146" max="6146" width="4.5703125" style="298" customWidth="1"/>
    <col min="6147" max="6147" width="4.7109375" style="298" customWidth="1"/>
    <col min="6148" max="6393" width="9.140625" style="298" customWidth="1"/>
    <col min="6394" max="6394" width="7.28515625" style="298" customWidth="1"/>
    <col min="6395" max="6395" width="9.5703125" style="298" customWidth="1"/>
    <col min="6396" max="6396" width="6" style="298" customWidth="1"/>
    <col min="6397" max="6397" width="12.7109375" style="298" customWidth="1"/>
    <col min="6398" max="6398" width="20.28515625" style="298" customWidth="1"/>
    <col min="6399" max="6399" width="6.5703125" style="298" customWidth="1"/>
    <col min="6400" max="6400" width="1.140625" style="298" customWidth="1"/>
    <col min="6401" max="6401" width="7.7109375" style="298" customWidth="1"/>
    <col min="6402" max="6402" width="4.5703125" style="298" customWidth="1"/>
    <col min="6403" max="6403" width="4.7109375" style="298" customWidth="1"/>
    <col min="6404" max="6649" width="9.140625" style="298" customWidth="1"/>
    <col min="6650" max="6650" width="7.28515625" style="298" customWidth="1"/>
    <col min="6651" max="6651" width="9.5703125" style="298" customWidth="1"/>
    <col min="6652" max="6652" width="6" style="298" customWidth="1"/>
    <col min="6653" max="6653" width="12.7109375" style="298" customWidth="1"/>
    <col min="6654" max="6654" width="20.28515625" style="298" customWidth="1"/>
    <col min="6655" max="6655" width="6.5703125" style="298" customWidth="1"/>
    <col min="6656" max="6656" width="1.140625" style="298" customWidth="1"/>
    <col min="6657" max="6657" width="7.7109375" style="298" customWidth="1"/>
    <col min="6658" max="6658" width="4.5703125" style="298" customWidth="1"/>
    <col min="6659" max="6659" width="4.7109375" style="298" customWidth="1"/>
    <col min="6660" max="6905" width="9.140625" style="298" customWidth="1"/>
    <col min="6906" max="6906" width="7.28515625" style="298" customWidth="1"/>
    <col min="6907" max="6907" width="9.5703125" style="298" customWidth="1"/>
    <col min="6908" max="6908" width="6" style="298" customWidth="1"/>
    <col min="6909" max="6909" width="12.7109375" style="298" customWidth="1"/>
    <col min="6910" max="6910" width="20.28515625" style="298" customWidth="1"/>
    <col min="6911" max="6911" width="6.5703125" style="298" customWidth="1"/>
    <col min="6912" max="6912" width="1.140625" style="298" customWidth="1"/>
    <col min="6913" max="6913" width="7.7109375" style="298" customWidth="1"/>
    <col min="6914" max="6914" width="4.5703125" style="298" customWidth="1"/>
    <col min="6915" max="6915" width="4.7109375" style="298" customWidth="1"/>
    <col min="6916" max="7161" width="9.140625" style="298" customWidth="1"/>
    <col min="7162" max="7162" width="7.28515625" style="298" customWidth="1"/>
    <col min="7163" max="7163" width="9.5703125" style="298" customWidth="1"/>
    <col min="7164" max="7164" width="6" style="298" customWidth="1"/>
    <col min="7165" max="7165" width="12.7109375" style="298" customWidth="1"/>
    <col min="7166" max="7166" width="20.28515625" style="298" customWidth="1"/>
    <col min="7167" max="7167" width="6.5703125" style="298" customWidth="1"/>
    <col min="7168" max="7168" width="1.140625" style="298" customWidth="1"/>
    <col min="7169" max="7169" width="7.7109375" style="298" customWidth="1"/>
    <col min="7170" max="7170" width="4.5703125" style="298" customWidth="1"/>
    <col min="7171" max="7171" width="4.7109375" style="298" customWidth="1"/>
    <col min="7172" max="7417" width="9.140625" style="298" customWidth="1"/>
    <col min="7418" max="7418" width="7.28515625" style="298" customWidth="1"/>
    <col min="7419" max="7419" width="9.5703125" style="298" customWidth="1"/>
    <col min="7420" max="7420" width="6" style="298" customWidth="1"/>
    <col min="7421" max="7421" width="12.7109375" style="298" customWidth="1"/>
    <col min="7422" max="7422" width="20.28515625" style="298" customWidth="1"/>
    <col min="7423" max="7423" width="6.5703125" style="298" customWidth="1"/>
    <col min="7424" max="7424" width="1.140625" style="298" customWidth="1"/>
    <col min="7425" max="7425" width="7.7109375" style="298" customWidth="1"/>
    <col min="7426" max="7426" width="4.5703125" style="298" customWidth="1"/>
    <col min="7427" max="7427" width="4.7109375" style="298" customWidth="1"/>
    <col min="7428" max="7673" width="9.140625" style="298" customWidth="1"/>
    <col min="7674" max="7674" width="7.28515625" style="298" customWidth="1"/>
    <col min="7675" max="7675" width="9.5703125" style="298" customWidth="1"/>
    <col min="7676" max="7676" width="6" style="298" customWidth="1"/>
    <col min="7677" max="7677" width="12.7109375" style="298" customWidth="1"/>
    <col min="7678" max="7678" width="20.28515625" style="298" customWidth="1"/>
    <col min="7679" max="7679" width="6.5703125" style="298" customWidth="1"/>
    <col min="7680" max="7680" width="1.140625" style="298" customWidth="1"/>
    <col min="7681" max="7681" width="7.7109375" style="298" customWidth="1"/>
    <col min="7682" max="7682" width="4.5703125" style="298" customWidth="1"/>
    <col min="7683" max="7683" width="4.7109375" style="298" customWidth="1"/>
    <col min="7684" max="7929" width="9.140625" style="298" customWidth="1"/>
    <col min="7930" max="7930" width="7.28515625" style="298" customWidth="1"/>
    <col min="7931" max="7931" width="9.5703125" style="298" customWidth="1"/>
    <col min="7932" max="7932" width="6" style="298" customWidth="1"/>
    <col min="7933" max="7933" width="12.7109375" style="298" customWidth="1"/>
    <col min="7934" max="7934" width="20.28515625" style="298" customWidth="1"/>
    <col min="7935" max="7935" width="6.5703125" style="298" customWidth="1"/>
    <col min="7936" max="7936" width="1.140625" style="298" customWidth="1"/>
    <col min="7937" max="7937" width="7.7109375" style="298" customWidth="1"/>
    <col min="7938" max="7938" width="4.5703125" style="298" customWidth="1"/>
    <col min="7939" max="7939" width="4.7109375" style="298" customWidth="1"/>
    <col min="7940" max="8185" width="9.140625" style="298" customWidth="1"/>
    <col min="8186" max="8186" width="7.28515625" style="298" customWidth="1"/>
    <col min="8187" max="8187" width="9.5703125" style="298" customWidth="1"/>
    <col min="8188" max="8188" width="6" style="298" customWidth="1"/>
    <col min="8189" max="8189" width="12.7109375" style="298" customWidth="1"/>
    <col min="8190" max="8190" width="20.28515625" style="298" customWidth="1"/>
    <col min="8191" max="8191" width="6.5703125" style="298" customWidth="1"/>
    <col min="8192" max="8192" width="1.140625" style="298" customWidth="1"/>
    <col min="8193" max="8193" width="7.7109375" style="298" customWidth="1"/>
    <col min="8194" max="8194" width="4.5703125" style="298" customWidth="1"/>
    <col min="8195" max="8195" width="4.7109375" style="298" customWidth="1"/>
    <col min="8196" max="8441" width="9.140625" style="298" customWidth="1"/>
    <col min="8442" max="8442" width="7.28515625" style="298" customWidth="1"/>
    <col min="8443" max="8443" width="9.5703125" style="298" customWidth="1"/>
    <col min="8444" max="8444" width="6" style="298" customWidth="1"/>
    <col min="8445" max="8445" width="12.7109375" style="298" customWidth="1"/>
    <col min="8446" max="8446" width="20.28515625" style="298" customWidth="1"/>
    <col min="8447" max="8447" width="6.5703125" style="298" customWidth="1"/>
    <col min="8448" max="8448" width="1.140625" style="298" customWidth="1"/>
    <col min="8449" max="8449" width="7.7109375" style="298" customWidth="1"/>
    <col min="8450" max="8450" width="4.5703125" style="298" customWidth="1"/>
    <col min="8451" max="8451" width="4.7109375" style="298" customWidth="1"/>
    <col min="8452" max="8697" width="9.140625" style="298" customWidth="1"/>
    <col min="8698" max="8698" width="7.28515625" style="298" customWidth="1"/>
    <col min="8699" max="8699" width="9.5703125" style="298" customWidth="1"/>
    <col min="8700" max="8700" width="6" style="298" customWidth="1"/>
    <col min="8701" max="8701" width="12.7109375" style="298" customWidth="1"/>
    <col min="8702" max="8702" width="20.28515625" style="298" customWidth="1"/>
    <col min="8703" max="8703" width="6.5703125" style="298" customWidth="1"/>
    <col min="8704" max="8704" width="1.140625" style="298" customWidth="1"/>
    <col min="8705" max="8705" width="7.7109375" style="298" customWidth="1"/>
    <col min="8706" max="8706" width="4.5703125" style="298" customWidth="1"/>
    <col min="8707" max="8707" width="4.7109375" style="298" customWidth="1"/>
    <col min="8708" max="8953" width="9.140625" style="298" customWidth="1"/>
    <col min="8954" max="8954" width="7.28515625" style="298" customWidth="1"/>
    <col min="8955" max="8955" width="9.5703125" style="298" customWidth="1"/>
    <col min="8956" max="8956" width="6" style="298" customWidth="1"/>
    <col min="8957" max="8957" width="12.7109375" style="298" customWidth="1"/>
    <col min="8958" max="8958" width="20.28515625" style="298" customWidth="1"/>
    <col min="8959" max="8959" width="6.5703125" style="298" customWidth="1"/>
    <col min="8960" max="8960" width="1.140625" style="298" customWidth="1"/>
    <col min="8961" max="8961" width="7.7109375" style="298" customWidth="1"/>
    <col min="8962" max="8962" width="4.5703125" style="298" customWidth="1"/>
    <col min="8963" max="8963" width="4.7109375" style="298" customWidth="1"/>
    <col min="8964" max="9209" width="9.140625" style="298" customWidth="1"/>
    <col min="9210" max="9210" width="7.28515625" style="298" customWidth="1"/>
    <col min="9211" max="9211" width="9.5703125" style="298" customWidth="1"/>
    <col min="9212" max="9212" width="6" style="298" customWidth="1"/>
    <col min="9213" max="9213" width="12.7109375" style="298" customWidth="1"/>
    <col min="9214" max="9214" width="20.28515625" style="298" customWidth="1"/>
    <col min="9215" max="9215" width="6.5703125" style="298" customWidth="1"/>
    <col min="9216" max="9216" width="1.140625" style="298" customWidth="1"/>
    <col min="9217" max="9217" width="7.7109375" style="298" customWidth="1"/>
    <col min="9218" max="9218" width="4.5703125" style="298" customWidth="1"/>
    <col min="9219" max="9219" width="4.7109375" style="298" customWidth="1"/>
    <col min="9220" max="9465" width="9.140625" style="298" customWidth="1"/>
    <col min="9466" max="9466" width="7.28515625" style="298" customWidth="1"/>
    <col min="9467" max="9467" width="9.5703125" style="298" customWidth="1"/>
    <col min="9468" max="9468" width="6" style="298" customWidth="1"/>
    <col min="9469" max="9469" width="12.7109375" style="298" customWidth="1"/>
    <col min="9470" max="9470" width="20.28515625" style="298" customWidth="1"/>
    <col min="9471" max="9471" width="6.5703125" style="298" customWidth="1"/>
    <col min="9472" max="9472" width="1.140625" style="298" customWidth="1"/>
    <col min="9473" max="9473" width="7.7109375" style="298" customWidth="1"/>
    <col min="9474" max="9474" width="4.5703125" style="298" customWidth="1"/>
    <col min="9475" max="9475" width="4.7109375" style="298" customWidth="1"/>
    <col min="9476" max="9721" width="9.140625" style="298" customWidth="1"/>
    <col min="9722" max="9722" width="7.28515625" style="298" customWidth="1"/>
    <col min="9723" max="9723" width="9.5703125" style="298" customWidth="1"/>
    <col min="9724" max="9724" width="6" style="298" customWidth="1"/>
    <col min="9725" max="9725" width="12.7109375" style="298" customWidth="1"/>
    <col min="9726" max="9726" width="20.28515625" style="298" customWidth="1"/>
    <col min="9727" max="9727" width="6.5703125" style="298" customWidth="1"/>
    <col min="9728" max="9728" width="1.140625" style="298" customWidth="1"/>
    <col min="9729" max="9729" width="7.7109375" style="298" customWidth="1"/>
    <col min="9730" max="9730" width="4.5703125" style="298" customWidth="1"/>
    <col min="9731" max="9731" width="4.7109375" style="298" customWidth="1"/>
    <col min="9732" max="9977" width="9.140625" style="298" customWidth="1"/>
    <col min="9978" max="9978" width="7.28515625" style="298" customWidth="1"/>
    <col min="9979" max="9979" width="9.5703125" style="298" customWidth="1"/>
    <col min="9980" max="9980" width="6" style="298" customWidth="1"/>
    <col min="9981" max="9981" width="12.7109375" style="298" customWidth="1"/>
    <col min="9982" max="9982" width="20.28515625" style="298" customWidth="1"/>
    <col min="9983" max="9983" width="6.5703125" style="298" customWidth="1"/>
    <col min="9984" max="9984" width="1.140625" style="298" customWidth="1"/>
    <col min="9985" max="9985" width="7.7109375" style="298" customWidth="1"/>
    <col min="9986" max="9986" width="4.5703125" style="298" customWidth="1"/>
    <col min="9987" max="9987" width="4.7109375" style="298" customWidth="1"/>
    <col min="9988" max="10233" width="9.140625" style="298" customWidth="1"/>
    <col min="10234" max="10234" width="7.28515625" style="298" customWidth="1"/>
    <col min="10235" max="10235" width="9.5703125" style="298" customWidth="1"/>
    <col min="10236" max="10236" width="6" style="298" customWidth="1"/>
    <col min="10237" max="10237" width="12.7109375" style="298" customWidth="1"/>
    <col min="10238" max="10238" width="20.28515625" style="298" customWidth="1"/>
    <col min="10239" max="10239" width="6.5703125" style="298" customWidth="1"/>
    <col min="10240" max="10240" width="1.140625" style="298" customWidth="1"/>
    <col min="10241" max="10241" width="7.7109375" style="298" customWidth="1"/>
    <col min="10242" max="10242" width="4.5703125" style="298" customWidth="1"/>
    <col min="10243" max="10243" width="4.7109375" style="298" customWidth="1"/>
    <col min="10244" max="10489" width="9.140625" style="298" customWidth="1"/>
    <col min="10490" max="10490" width="7.28515625" style="298" customWidth="1"/>
    <col min="10491" max="10491" width="9.5703125" style="298" customWidth="1"/>
    <col min="10492" max="10492" width="6" style="298" customWidth="1"/>
    <col min="10493" max="10493" width="12.7109375" style="298" customWidth="1"/>
    <col min="10494" max="10494" width="20.28515625" style="298" customWidth="1"/>
    <col min="10495" max="10495" width="6.5703125" style="298" customWidth="1"/>
    <col min="10496" max="10496" width="1.140625" style="298" customWidth="1"/>
    <col min="10497" max="10497" width="7.7109375" style="298" customWidth="1"/>
    <col min="10498" max="10498" width="4.5703125" style="298" customWidth="1"/>
    <col min="10499" max="10499" width="4.7109375" style="298" customWidth="1"/>
    <col min="10500" max="10745" width="9.140625" style="298" customWidth="1"/>
    <col min="10746" max="10746" width="7.28515625" style="298" customWidth="1"/>
    <col min="10747" max="10747" width="9.5703125" style="298" customWidth="1"/>
    <col min="10748" max="10748" width="6" style="298" customWidth="1"/>
    <col min="10749" max="10749" width="12.7109375" style="298" customWidth="1"/>
    <col min="10750" max="10750" width="20.28515625" style="298" customWidth="1"/>
    <col min="10751" max="10751" width="6.5703125" style="298" customWidth="1"/>
    <col min="10752" max="10752" width="1.140625" style="298" customWidth="1"/>
    <col min="10753" max="10753" width="7.7109375" style="298" customWidth="1"/>
    <col min="10754" max="10754" width="4.5703125" style="298" customWidth="1"/>
    <col min="10755" max="10755" width="4.7109375" style="298" customWidth="1"/>
    <col min="10756" max="11001" width="9.140625" style="298" customWidth="1"/>
    <col min="11002" max="11002" width="7.28515625" style="298" customWidth="1"/>
    <col min="11003" max="11003" width="9.5703125" style="298" customWidth="1"/>
    <col min="11004" max="11004" width="6" style="298" customWidth="1"/>
    <col min="11005" max="11005" width="12.7109375" style="298" customWidth="1"/>
    <col min="11006" max="11006" width="20.28515625" style="298" customWidth="1"/>
    <col min="11007" max="11007" width="6.5703125" style="298" customWidth="1"/>
    <col min="11008" max="11008" width="1.140625" style="298" customWidth="1"/>
    <col min="11009" max="11009" width="7.7109375" style="298" customWidth="1"/>
    <col min="11010" max="11010" width="4.5703125" style="298" customWidth="1"/>
    <col min="11011" max="11011" width="4.7109375" style="298" customWidth="1"/>
    <col min="11012" max="11257" width="9.140625" style="298" customWidth="1"/>
    <col min="11258" max="11258" width="7.28515625" style="298" customWidth="1"/>
    <col min="11259" max="11259" width="9.5703125" style="298" customWidth="1"/>
    <col min="11260" max="11260" width="6" style="298" customWidth="1"/>
    <col min="11261" max="11261" width="12.7109375" style="298" customWidth="1"/>
    <col min="11262" max="11262" width="20.28515625" style="298" customWidth="1"/>
    <col min="11263" max="11263" width="6.5703125" style="298" customWidth="1"/>
    <col min="11264" max="11264" width="1.140625" style="298" customWidth="1"/>
    <col min="11265" max="11265" width="7.7109375" style="298" customWidth="1"/>
    <col min="11266" max="11266" width="4.5703125" style="298" customWidth="1"/>
    <col min="11267" max="11267" width="4.7109375" style="298" customWidth="1"/>
    <col min="11268" max="11513" width="9.140625" style="298" customWidth="1"/>
    <col min="11514" max="11514" width="7.28515625" style="298" customWidth="1"/>
    <col min="11515" max="11515" width="9.5703125" style="298" customWidth="1"/>
    <col min="11516" max="11516" width="6" style="298" customWidth="1"/>
    <col min="11517" max="11517" width="12.7109375" style="298" customWidth="1"/>
    <col min="11518" max="11518" width="20.28515625" style="298" customWidth="1"/>
    <col min="11519" max="11519" width="6.5703125" style="298" customWidth="1"/>
    <col min="11520" max="11520" width="1.140625" style="298" customWidth="1"/>
    <col min="11521" max="11521" width="7.7109375" style="298" customWidth="1"/>
    <col min="11522" max="11522" width="4.5703125" style="298" customWidth="1"/>
    <col min="11523" max="11523" width="4.7109375" style="298" customWidth="1"/>
    <col min="11524" max="11769" width="9.140625" style="298" customWidth="1"/>
    <col min="11770" max="11770" width="7.28515625" style="298" customWidth="1"/>
    <col min="11771" max="11771" width="9.5703125" style="298" customWidth="1"/>
    <col min="11772" max="11772" width="6" style="298" customWidth="1"/>
    <col min="11773" max="11773" width="12.7109375" style="298" customWidth="1"/>
    <col min="11774" max="11774" width="20.28515625" style="298" customWidth="1"/>
    <col min="11775" max="11775" width="6.5703125" style="298" customWidth="1"/>
    <col min="11776" max="11776" width="1.140625" style="298" customWidth="1"/>
    <col min="11777" max="11777" width="7.7109375" style="298" customWidth="1"/>
    <col min="11778" max="11778" width="4.5703125" style="298" customWidth="1"/>
    <col min="11779" max="11779" width="4.7109375" style="298" customWidth="1"/>
    <col min="11780" max="12025" width="9.140625" style="298" customWidth="1"/>
    <col min="12026" max="12026" width="7.28515625" style="298" customWidth="1"/>
    <col min="12027" max="12027" width="9.5703125" style="298" customWidth="1"/>
    <col min="12028" max="12028" width="6" style="298" customWidth="1"/>
    <col min="12029" max="12029" width="12.7109375" style="298" customWidth="1"/>
    <col min="12030" max="12030" width="20.28515625" style="298" customWidth="1"/>
    <col min="12031" max="12031" width="6.5703125" style="298" customWidth="1"/>
    <col min="12032" max="12032" width="1.140625" style="298" customWidth="1"/>
    <col min="12033" max="12033" width="7.7109375" style="298" customWidth="1"/>
    <col min="12034" max="12034" width="4.5703125" style="298" customWidth="1"/>
    <col min="12035" max="12035" width="4.7109375" style="298" customWidth="1"/>
    <col min="12036" max="12281" width="9.140625" style="298" customWidth="1"/>
    <col min="12282" max="12282" width="7.28515625" style="298" customWidth="1"/>
    <col min="12283" max="12283" width="9.5703125" style="298" customWidth="1"/>
    <col min="12284" max="12284" width="6" style="298" customWidth="1"/>
    <col min="12285" max="12285" width="12.7109375" style="298" customWidth="1"/>
    <col min="12286" max="12286" width="20.28515625" style="298" customWidth="1"/>
    <col min="12287" max="12287" width="6.5703125" style="298" customWidth="1"/>
    <col min="12288" max="12288" width="1.140625" style="298" customWidth="1"/>
    <col min="12289" max="12289" width="7.7109375" style="298" customWidth="1"/>
    <col min="12290" max="12290" width="4.5703125" style="298" customWidth="1"/>
    <col min="12291" max="12291" width="4.7109375" style="298" customWidth="1"/>
    <col min="12292" max="12537" width="9.140625" style="298" customWidth="1"/>
    <col min="12538" max="12538" width="7.28515625" style="298" customWidth="1"/>
    <col min="12539" max="12539" width="9.5703125" style="298" customWidth="1"/>
    <col min="12540" max="12540" width="6" style="298" customWidth="1"/>
    <col min="12541" max="12541" width="12.7109375" style="298" customWidth="1"/>
    <col min="12542" max="12542" width="20.28515625" style="298" customWidth="1"/>
    <col min="12543" max="12543" width="6.5703125" style="298" customWidth="1"/>
    <col min="12544" max="12544" width="1.140625" style="298" customWidth="1"/>
    <col min="12545" max="12545" width="7.7109375" style="298" customWidth="1"/>
    <col min="12546" max="12546" width="4.5703125" style="298" customWidth="1"/>
    <col min="12547" max="12547" width="4.7109375" style="298" customWidth="1"/>
    <col min="12548" max="12793" width="9.140625" style="298" customWidth="1"/>
    <col min="12794" max="12794" width="7.28515625" style="298" customWidth="1"/>
    <col min="12795" max="12795" width="9.5703125" style="298" customWidth="1"/>
    <col min="12796" max="12796" width="6" style="298" customWidth="1"/>
    <col min="12797" max="12797" width="12.7109375" style="298" customWidth="1"/>
    <col min="12798" max="12798" width="20.28515625" style="298" customWidth="1"/>
    <col min="12799" max="12799" width="6.5703125" style="298" customWidth="1"/>
    <col min="12800" max="12800" width="1.140625" style="298" customWidth="1"/>
    <col min="12801" max="12801" width="7.7109375" style="298" customWidth="1"/>
    <col min="12802" max="12802" width="4.5703125" style="298" customWidth="1"/>
    <col min="12803" max="12803" width="4.7109375" style="298" customWidth="1"/>
    <col min="12804" max="13049" width="9.140625" style="298" customWidth="1"/>
    <col min="13050" max="13050" width="7.28515625" style="298" customWidth="1"/>
    <col min="13051" max="13051" width="9.5703125" style="298" customWidth="1"/>
    <col min="13052" max="13052" width="6" style="298" customWidth="1"/>
    <col min="13053" max="13053" width="12.7109375" style="298" customWidth="1"/>
    <col min="13054" max="13054" width="20.28515625" style="298" customWidth="1"/>
    <col min="13055" max="13055" width="6.5703125" style="298" customWidth="1"/>
    <col min="13056" max="13056" width="1.140625" style="298" customWidth="1"/>
    <col min="13057" max="13057" width="7.7109375" style="298" customWidth="1"/>
    <col min="13058" max="13058" width="4.5703125" style="298" customWidth="1"/>
    <col min="13059" max="13059" width="4.7109375" style="298" customWidth="1"/>
    <col min="13060" max="13305" width="9.140625" style="298" customWidth="1"/>
    <col min="13306" max="13306" width="7.28515625" style="298" customWidth="1"/>
    <col min="13307" max="13307" width="9.5703125" style="298" customWidth="1"/>
    <col min="13308" max="13308" width="6" style="298" customWidth="1"/>
    <col min="13309" max="13309" width="12.7109375" style="298" customWidth="1"/>
    <col min="13310" max="13310" width="20.28515625" style="298" customWidth="1"/>
    <col min="13311" max="13311" width="6.5703125" style="298" customWidth="1"/>
    <col min="13312" max="13312" width="1.140625" style="298" customWidth="1"/>
    <col min="13313" max="13313" width="7.7109375" style="298" customWidth="1"/>
    <col min="13314" max="13314" width="4.5703125" style="298" customWidth="1"/>
    <col min="13315" max="13315" width="4.7109375" style="298" customWidth="1"/>
    <col min="13316" max="13561" width="9.140625" style="298" customWidth="1"/>
    <col min="13562" max="13562" width="7.28515625" style="298" customWidth="1"/>
    <col min="13563" max="13563" width="9.5703125" style="298" customWidth="1"/>
    <col min="13564" max="13564" width="6" style="298" customWidth="1"/>
    <col min="13565" max="13565" width="12.7109375" style="298" customWidth="1"/>
    <col min="13566" max="13566" width="20.28515625" style="298" customWidth="1"/>
    <col min="13567" max="13567" width="6.5703125" style="298" customWidth="1"/>
    <col min="13568" max="13568" width="1.140625" style="298" customWidth="1"/>
    <col min="13569" max="13569" width="7.7109375" style="298" customWidth="1"/>
    <col min="13570" max="13570" width="4.5703125" style="298" customWidth="1"/>
    <col min="13571" max="13571" width="4.7109375" style="298" customWidth="1"/>
    <col min="13572" max="13817" width="9.140625" style="298" customWidth="1"/>
    <col min="13818" max="13818" width="7.28515625" style="298" customWidth="1"/>
    <col min="13819" max="13819" width="9.5703125" style="298" customWidth="1"/>
    <col min="13820" max="13820" width="6" style="298" customWidth="1"/>
    <col min="13821" max="13821" width="12.7109375" style="298" customWidth="1"/>
    <col min="13822" max="13822" width="20.28515625" style="298" customWidth="1"/>
    <col min="13823" max="13823" width="6.5703125" style="298" customWidth="1"/>
    <col min="13824" max="13824" width="1.140625" style="298" customWidth="1"/>
    <col min="13825" max="13825" width="7.7109375" style="298" customWidth="1"/>
    <col min="13826" max="13826" width="4.5703125" style="298" customWidth="1"/>
    <col min="13827" max="13827" width="4.7109375" style="298" customWidth="1"/>
    <col min="13828" max="14073" width="9.140625" style="298" customWidth="1"/>
    <col min="14074" max="14074" width="7.28515625" style="298" customWidth="1"/>
    <col min="14075" max="14075" width="9.5703125" style="298" customWidth="1"/>
    <col min="14076" max="14076" width="6" style="298" customWidth="1"/>
    <col min="14077" max="14077" width="12.7109375" style="298" customWidth="1"/>
    <col min="14078" max="14078" width="20.28515625" style="298" customWidth="1"/>
    <col min="14079" max="14079" width="6.5703125" style="298" customWidth="1"/>
    <col min="14080" max="14080" width="1.140625" style="298" customWidth="1"/>
    <col min="14081" max="14081" width="7.7109375" style="298" customWidth="1"/>
    <col min="14082" max="14082" width="4.5703125" style="298" customWidth="1"/>
    <col min="14083" max="14083" width="4.7109375" style="298" customWidth="1"/>
    <col min="14084" max="14329" width="9.140625" style="298" customWidth="1"/>
    <col min="14330" max="14330" width="7.28515625" style="298" customWidth="1"/>
    <col min="14331" max="14331" width="9.5703125" style="298" customWidth="1"/>
    <col min="14332" max="14332" width="6" style="298" customWidth="1"/>
    <col min="14333" max="14333" width="12.7109375" style="298" customWidth="1"/>
    <col min="14334" max="14334" width="20.28515625" style="298" customWidth="1"/>
    <col min="14335" max="14335" width="6.5703125" style="298" customWidth="1"/>
    <col min="14336" max="14336" width="1.140625" style="298" customWidth="1"/>
    <col min="14337" max="14337" width="7.7109375" style="298" customWidth="1"/>
    <col min="14338" max="14338" width="4.5703125" style="298" customWidth="1"/>
    <col min="14339" max="14339" width="4.7109375" style="298" customWidth="1"/>
    <col min="14340" max="14585" width="9.140625" style="298" customWidth="1"/>
    <col min="14586" max="14586" width="7.28515625" style="298" customWidth="1"/>
    <col min="14587" max="14587" width="9.5703125" style="298" customWidth="1"/>
    <col min="14588" max="14588" width="6" style="298" customWidth="1"/>
    <col min="14589" max="14589" width="12.7109375" style="298" customWidth="1"/>
    <col min="14590" max="14590" width="20.28515625" style="298" customWidth="1"/>
    <col min="14591" max="14591" width="6.5703125" style="298" customWidth="1"/>
    <col min="14592" max="14592" width="1.140625" style="298" customWidth="1"/>
    <col min="14593" max="14593" width="7.7109375" style="298" customWidth="1"/>
    <col min="14594" max="14594" width="4.5703125" style="298" customWidth="1"/>
    <col min="14595" max="14595" width="4.7109375" style="298" customWidth="1"/>
    <col min="14596" max="14841" width="9.140625" style="298" customWidth="1"/>
    <col min="14842" max="14842" width="7.28515625" style="298" customWidth="1"/>
    <col min="14843" max="14843" width="9.5703125" style="298" customWidth="1"/>
    <col min="14844" max="14844" width="6" style="298" customWidth="1"/>
    <col min="14845" max="14845" width="12.7109375" style="298" customWidth="1"/>
    <col min="14846" max="14846" width="20.28515625" style="298" customWidth="1"/>
    <col min="14847" max="14847" width="6.5703125" style="298" customWidth="1"/>
    <col min="14848" max="14848" width="1.140625" style="298" customWidth="1"/>
    <col min="14849" max="14849" width="7.7109375" style="298" customWidth="1"/>
    <col min="14850" max="14850" width="4.5703125" style="298" customWidth="1"/>
    <col min="14851" max="14851" width="4.7109375" style="298" customWidth="1"/>
    <col min="14852" max="15097" width="9.140625" style="298" customWidth="1"/>
    <col min="15098" max="15098" width="7.28515625" style="298" customWidth="1"/>
    <col min="15099" max="15099" width="9.5703125" style="298" customWidth="1"/>
    <col min="15100" max="15100" width="6" style="298" customWidth="1"/>
    <col min="15101" max="15101" width="12.7109375" style="298" customWidth="1"/>
    <col min="15102" max="15102" width="20.28515625" style="298" customWidth="1"/>
    <col min="15103" max="15103" width="6.5703125" style="298" customWidth="1"/>
    <col min="15104" max="15104" width="1.140625" style="298" customWidth="1"/>
    <col min="15105" max="15105" width="7.7109375" style="298" customWidth="1"/>
    <col min="15106" max="15106" width="4.5703125" style="298" customWidth="1"/>
    <col min="15107" max="15107" width="4.7109375" style="298" customWidth="1"/>
    <col min="15108" max="15353" width="9.140625" style="298" customWidth="1"/>
    <col min="15354" max="15354" width="7.28515625" style="298" customWidth="1"/>
    <col min="15355" max="15355" width="9.5703125" style="298" customWidth="1"/>
    <col min="15356" max="15356" width="6" style="298" customWidth="1"/>
    <col min="15357" max="15357" width="12.7109375" style="298" customWidth="1"/>
    <col min="15358" max="15358" width="20.28515625" style="298" customWidth="1"/>
    <col min="15359" max="15359" width="6.5703125" style="298" customWidth="1"/>
    <col min="15360" max="15360" width="1.140625" style="298" customWidth="1"/>
    <col min="15361" max="15361" width="7.7109375" style="298" customWidth="1"/>
    <col min="15362" max="15362" width="4.5703125" style="298" customWidth="1"/>
    <col min="15363" max="15363" width="4.7109375" style="298" customWidth="1"/>
    <col min="15364" max="15609" width="9.140625" style="298" customWidth="1"/>
    <col min="15610" max="15610" width="7.28515625" style="298" customWidth="1"/>
    <col min="15611" max="15611" width="9.5703125" style="298" customWidth="1"/>
    <col min="15612" max="15612" width="6" style="298" customWidth="1"/>
    <col min="15613" max="15613" width="12.7109375" style="298" customWidth="1"/>
    <col min="15614" max="15614" width="20.28515625" style="298" customWidth="1"/>
    <col min="15615" max="15615" width="6.5703125" style="298" customWidth="1"/>
    <col min="15616" max="15616" width="1.140625" style="298" customWidth="1"/>
    <col min="15617" max="15617" width="7.7109375" style="298" customWidth="1"/>
    <col min="15618" max="15618" width="4.5703125" style="298" customWidth="1"/>
    <col min="15619" max="15619" width="4.7109375" style="298" customWidth="1"/>
    <col min="15620" max="15865" width="9.140625" style="298" customWidth="1"/>
    <col min="15866" max="15866" width="7.28515625" style="298" customWidth="1"/>
    <col min="15867" max="15867" width="9.5703125" style="298" customWidth="1"/>
    <col min="15868" max="15868" width="6" style="298" customWidth="1"/>
    <col min="15869" max="15869" width="12.7109375" style="298" customWidth="1"/>
    <col min="15870" max="15870" width="20.28515625" style="298" customWidth="1"/>
    <col min="15871" max="15871" width="6.5703125" style="298" customWidth="1"/>
    <col min="15872" max="15872" width="1.140625" style="298" customWidth="1"/>
    <col min="15873" max="15873" width="7.7109375" style="298" customWidth="1"/>
    <col min="15874" max="15874" width="4.5703125" style="298" customWidth="1"/>
    <col min="15875" max="15875" width="4.7109375" style="298" customWidth="1"/>
    <col min="15876" max="16121" width="9.140625" style="298" customWidth="1"/>
    <col min="16122" max="16122" width="7.28515625" style="298" customWidth="1"/>
    <col min="16123" max="16123" width="9.5703125" style="298" customWidth="1"/>
    <col min="16124" max="16124" width="6" style="298" customWidth="1"/>
    <col min="16125" max="16125" width="12.7109375" style="298" customWidth="1"/>
    <col min="16126" max="16126" width="20.28515625" style="298" customWidth="1"/>
    <col min="16127" max="16127" width="6.5703125" style="298" customWidth="1"/>
    <col min="16128" max="16128" width="1.140625" style="298" customWidth="1"/>
    <col min="16129" max="16129" width="7.7109375" style="298" customWidth="1"/>
    <col min="16130" max="16130" width="4.5703125" style="298" customWidth="1"/>
    <col min="16131" max="16131" width="4.7109375" style="298" customWidth="1"/>
    <col min="16132" max="16384" width="9.140625" style="298" customWidth="1"/>
  </cols>
  <sheetData>
    <row r="1" spans="1:4" s="292" customFormat="1" ht="32.25" customHeight="1">
      <c r="A1" s="303"/>
      <c r="B1" s="296"/>
      <c r="C1" s="302" t="str">
        <f ca="1">Parametros!X2</f>
        <v/>
      </c>
    </row>
    <row r="2" spans="1:4" ht="15" customHeight="1"/>
    <row r="3" spans="1:4" ht="12.95" customHeight="1">
      <c r="A3" s="323" t="s">
        <v>828</v>
      </c>
      <c r="B3" s="323"/>
      <c r="C3" s="323"/>
      <c r="D3" s="323"/>
    </row>
    <row r="4" spans="1:4" ht="12" customHeight="1"/>
    <row r="5" spans="1:4" ht="22.5" customHeight="1">
      <c r="A5" s="469" t="s">
        <v>824</v>
      </c>
      <c r="B5" s="472" t="s">
        <v>672</v>
      </c>
      <c r="C5" s="472"/>
      <c r="D5" s="467" t="s">
        <v>825</v>
      </c>
    </row>
    <row r="6" spans="1:4" ht="22.5" customHeight="1">
      <c r="A6" s="470"/>
      <c r="B6" s="301" t="s">
        <v>669</v>
      </c>
      <c r="C6" s="301" t="s">
        <v>670</v>
      </c>
      <c r="D6" s="468"/>
    </row>
    <row r="7" spans="1:4" s="292" customFormat="1">
      <c r="A7" s="305" t="s">
        <v>807</v>
      </c>
      <c r="B7" s="293">
        <v>1075</v>
      </c>
      <c r="C7" s="293">
        <v>2465</v>
      </c>
      <c r="D7" s="293">
        <f t="shared" ref="D7:D38" si="0">SUM(B7:C7)</f>
        <v>3540</v>
      </c>
    </row>
    <row r="8" spans="1:4" s="292" customFormat="1">
      <c r="A8" s="305" t="s">
        <v>701</v>
      </c>
      <c r="B8" s="293">
        <v>987</v>
      </c>
      <c r="C8" s="293">
        <v>1239</v>
      </c>
      <c r="D8" s="293">
        <f t="shared" si="0"/>
        <v>2226</v>
      </c>
    </row>
    <row r="9" spans="1:4" s="292" customFormat="1">
      <c r="A9" s="305" t="s">
        <v>763</v>
      </c>
      <c r="B9" s="293">
        <v>422</v>
      </c>
      <c r="C9" s="293">
        <v>909</v>
      </c>
      <c r="D9" s="293">
        <f t="shared" si="0"/>
        <v>1331</v>
      </c>
    </row>
    <row r="10" spans="1:4" s="292" customFormat="1">
      <c r="A10" s="305" t="s">
        <v>759</v>
      </c>
      <c r="B10" s="293">
        <v>267</v>
      </c>
      <c r="C10" s="293">
        <v>747</v>
      </c>
      <c r="D10" s="293">
        <f t="shared" si="0"/>
        <v>1014</v>
      </c>
    </row>
    <row r="11" spans="1:4" s="292" customFormat="1">
      <c r="A11" s="305" t="s">
        <v>737</v>
      </c>
      <c r="B11" s="293">
        <v>153</v>
      </c>
      <c r="C11" s="293">
        <v>407</v>
      </c>
      <c r="D11" s="293">
        <f t="shared" si="0"/>
        <v>560</v>
      </c>
    </row>
    <row r="12" spans="1:4" s="292" customFormat="1">
      <c r="A12" s="305" t="s">
        <v>733</v>
      </c>
      <c r="B12" s="293">
        <v>215</v>
      </c>
      <c r="C12" s="293">
        <v>207</v>
      </c>
      <c r="D12" s="293">
        <f t="shared" si="0"/>
        <v>422</v>
      </c>
    </row>
    <row r="13" spans="1:4" s="292" customFormat="1">
      <c r="A13" s="305" t="s">
        <v>718</v>
      </c>
      <c r="B13" s="293">
        <v>73</v>
      </c>
      <c r="C13" s="293">
        <v>161</v>
      </c>
      <c r="D13" s="293">
        <f t="shared" si="0"/>
        <v>234</v>
      </c>
    </row>
    <row r="14" spans="1:4" s="292" customFormat="1">
      <c r="A14" s="305" t="s">
        <v>812</v>
      </c>
      <c r="B14" s="293">
        <v>81</v>
      </c>
      <c r="C14" s="293">
        <v>131</v>
      </c>
      <c r="D14" s="293">
        <f t="shared" si="0"/>
        <v>212</v>
      </c>
    </row>
    <row r="15" spans="1:4" s="292" customFormat="1">
      <c r="A15" s="305" t="s">
        <v>795</v>
      </c>
      <c r="B15" s="293">
        <v>58</v>
      </c>
      <c r="C15" s="293">
        <v>138</v>
      </c>
      <c r="D15" s="293">
        <f t="shared" si="0"/>
        <v>196</v>
      </c>
    </row>
    <row r="16" spans="1:4" s="292" customFormat="1" ht="25.5">
      <c r="A16" s="305" t="s">
        <v>736</v>
      </c>
      <c r="B16" s="293">
        <v>85</v>
      </c>
      <c r="C16" s="293">
        <v>105</v>
      </c>
      <c r="D16" s="293">
        <f t="shared" si="0"/>
        <v>190</v>
      </c>
    </row>
    <row r="17" spans="1:4" s="292" customFormat="1">
      <c r="A17" s="305" t="s">
        <v>796</v>
      </c>
      <c r="B17" s="293">
        <v>41</v>
      </c>
      <c r="C17" s="293">
        <v>108</v>
      </c>
      <c r="D17" s="293">
        <f t="shared" si="0"/>
        <v>149</v>
      </c>
    </row>
    <row r="18" spans="1:4" s="292" customFormat="1">
      <c r="A18" s="305" t="s">
        <v>727</v>
      </c>
      <c r="B18" s="293">
        <v>45</v>
      </c>
      <c r="C18" s="293">
        <v>95</v>
      </c>
      <c r="D18" s="293">
        <f t="shared" si="0"/>
        <v>140</v>
      </c>
    </row>
    <row r="19" spans="1:4" s="292" customFormat="1" ht="25.5">
      <c r="A19" s="305" t="s">
        <v>734</v>
      </c>
      <c r="B19" s="293">
        <v>33</v>
      </c>
      <c r="C19" s="293">
        <v>81</v>
      </c>
      <c r="D19" s="293">
        <f t="shared" si="0"/>
        <v>114</v>
      </c>
    </row>
    <row r="20" spans="1:4" s="292" customFormat="1">
      <c r="A20" s="305" t="s">
        <v>688</v>
      </c>
      <c r="B20" s="293">
        <v>40</v>
      </c>
      <c r="C20" s="293">
        <v>48</v>
      </c>
      <c r="D20" s="293">
        <f t="shared" si="0"/>
        <v>88</v>
      </c>
    </row>
    <row r="21" spans="1:4" s="292" customFormat="1">
      <c r="A21" s="305" t="s">
        <v>773</v>
      </c>
      <c r="B21" s="293">
        <v>27</v>
      </c>
      <c r="C21" s="293">
        <v>40</v>
      </c>
      <c r="D21" s="293">
        <f t="shared" si="0"/>
        <v>67</v>
      </c>
    </row>
    <row r="22" spans="1:4" s="292" customFormat="1">
      <c r="A22" s="305" t="s">
        <v>682</v>
      </c>
      <c r="B22" s="293">
        <v>30</v>
      </c>
      <c r="C22" s="293">
        <v>34</v>
      </c>
      <c r="D22" s="293">
        <f t="shared" si="0"/>
        <v>64</v>
      </c>
    </row>
    <row r="23" spans="1:4" s="292" customFormat="1">
      <c r="A23" s="305" t="s">
        <v>775</v>
      </c>
      <c r="B23" s="293">
        <v>13</v>
      </c>
      <c r="C23" s="293">
        <v>48</v>
      </c>
      <c r="D23" s="293">
        <f t="shared" si="0"/>
        <v>61</v>
      </c>
    </row>
    <row r="24" spans="1:4" s="292" customFormat="1">
      <c r="A24" s="305" t="s">
        <v>746</v>
      </c>
      <c r="B24" s="293">
        <v>14</v>
      </c>
      <c r="C24" s="293">
        <v>42</v>
      </c>
      <c r="D24" s="293">
        <f t="shared" si="0"/>
        <v>56</v>
      </c>
    </row>
    <row r="25" spans="1:4" s="292" customFormat="1">
      <c r="A25" s="305" t="s">
        <v>809</v>
      </c>
      <c r="B25" s="293">
        <v>20</v>
      </c>
      <c r="C25" s="293">
        <v>34</v>
      </c>
      <c r="D25" s="293">
        <f t="shared" si="0"/>
        <v>54</v>
      </c>
    </row>
    <row r="26" spans="1:4" s="292" customFormat="1">
      <c r="A26" s="305" t="s">
        <v>823</v>
      </c>
      <c r="B26" s="293">
        <v>28</v>
      </c>
      <c r="C26" s="293">
        <v>26</v>
      </c>
      <c r="D26" s="293">
        <f t="shared" si="0"/>
        <v>54</v>
      </c>
    </row>
    <row r="27" spans="1:4" s="292" customFormat="1">
      <c r="A27" s="305" t="s">
        <v>756</v>
      </c>
      <c r="B27" s="293">
        <v>18</v>
      </c>
      <c r="C27" s="293">
        <v>33</v>
      </c>
      <c r="D27" s="293">
        <f t="shared" si="0"/>
        <v>51</v>
      </c>
    </row>
    <row r="28" spans="1:4" s="292" customFormat="1">
      <c r="A28" s="305" t="s">
        <v>717</v>
      </c>
      <c r="B28" s="293">
        <v>18</v>
      </c>
      <c r="C28" s="293">
        <v>32</v>
      </c>
      <c r="D28" s="293">
        <f t="shared" si="0"/>
        <v>50</v>
      </c>
    </row>
    <row r="29" spans="1:4" s="292" customFormat="1">
      <c r="A29" s="305" t="s">
        <v>741</v>
      </c>
      <c r="B29" s="293">
        <v>16</v>
      </c>
      <c r="C29" s="293">
        <v>32</v>
      </c>
      <c r="D29" s="293">
        <f t="shared" si="0"/>
        <v>48</v>
      </c>
    </row>
    <row r="30" spans="1:4" s="292" customFormat="1">
      <c r="A30" s="305" t="s">
        <v>792</v>
      </c>
      <c r="B30" s="293">
        <v>24</v>
      </c>
      <c r="C30" s="293">
        <v>24</v>
      </c>
      <c r="D30" s="293">
        <f t="shared" si="0"/>
        <v>48</v>
      </c>
    </row>
    <row r="31" spans="1:4" s="292" customFormat="1">
      <c r="A31" s="305" t="s">
        <v>791</v>
      </c>
      <c r="B31" s="293">
        <v>21</v>
      </c>
      <c r="C31" s="293">
        <v>26</v>
      </c>
      <c r="D31" s="293">
        <f t="shared" si="0"/>
        <v>47</v>
      </c>
    </row>
    <row r="32" spans="1:4" s="292" customFormat="1">
      <c r="A32" s="305" t="s">
        <v>786</v>
      </c>
      <c r="B32" s="293">
        <v>15</v>
      </c>
      <c r="C32" s="293">
        <v>31</v>
      </c>
      <c r="D32" s="293">
        <f t="shared" si="0"/>
        <v>46</v>
      </c>
    </row>
    <row r="33" spans="1:4" s="292" customFormat="1">
      <c r="A33" s="305" t="s">
        <v>699</v>
      </c>
      <c r="B33" s="293">
        <v>14</v>
      </c>
      <c r="C33" s="293">
        <v>28</v>
      </c>
      <c r="D33" s="293">
        <f t="shared" si="0"/>
        <v>42</v>
      </c>
    </row>
    <row r="34" spans="1:4" s="292" customFormat="1" ht="38.25">
      <c r="A34" s="305" t="s">
        <v>738</v>
      </c>
      <c r="B34" s="293">
        <v>19</v>
      </c>
      <c r="C34" s="293">
        <v>23</v>
      </c>
      <c r="D34" s="293">
        <f t="shared" si="0"/>
        <v>42</v>
      </c>
    </row>
    <row r="35" spans="1:4" s="292" customFormat="1">
      <c r="A35" s="305" t="s">
        <v>790</v>
      </c>
      <c r="B35" s="293">
        <v>15</v>
      </c>
      <c r="C35" s="293">
        <v>27</v>
      </c>
      <c r="D35" s="293">
        <f t="shared" si="0"/>
        <v>42</v>
      </c>
    </row>
    <row r="36" spans="1:4" s="292" customFormat="1">
      <c r="A36" s="305" t="s">
        <v>800</v>
      </c>
      <c r="B36" s="293">
        <v>26</v>
      </c>
      <c r="C36" s="293">
        <v>12</v>
      </c>
      <c r="D36" s="293">
        <f t="shared" si="0"/>
        <v>38</v>
      </c>
    </row>
    <row r="37" spans="1:4" s="292" customFormat="1">
      <c r="A37" s="305" t="s">
        <v>768</v>
      </c>
      <c r="B37" s="293">
        <v>10</v>
      </c>
      <c r="C37" s="293">
        <v>22</v>
      </c>
      <c r="D37" s="293">
        <f t="shared" si="0"/>
        <v>32</v>
      </c>
    </row>
    <row r="38" spans="1:4" s="292" customFormat="1">
      <c r="A38" s="305" t="s">
        <v>724</v>
      </c>
      <c r="B38" s="293">
        <v>14</v>
      </c>
      <c r="C38" s="293">
        <v>17</v>
      </c>
      <c r="D38" s="293">
        <f t="shared" si="0"/>
        <v>31</v>
      </c>
    </row>
    <row r="39" spans="1:4" s="292" customFormat="1">
      <c r="A39" s="305" t="s">
        <v>802</v>
      </c>
      <c r="B39" s="293">
        <v>17</v>
      </c>
      <c r="C39" s="293">
        <v>14</v>
      </c>
      <c r="D39" s="293">
        <f t="shared" ref="D39:D70" si="1">SUM(B39:C39)</f>
        <v>31</v>
      </c>
    </row>
    <row r="40" spans="1:4" s="292" customFormat="1">
      <c r="A40" s="305" t="s">
        <v>757</v>
      </c>
      <c r="B40" s="293">
        <v>9</v>
      </c>
      <c r="C40" s="293">
        <v>20</v>
      </c>
      <c r="D40" s="293">
        <f t="shared" si="1"/>
        <v>29</v>
      </c>
    </row>
    <row r="41" spans="1:4" s="292" customFormat="1">
      <c r="A41" s="305" t="s">
        <v>811</v>
      </c>
      <c r="B41" s="293">
        <v>8</v>
      </c>
      <c r="C41" s="293">
        <v>20</v>
      </c>
      <c r="D41" s="293">
        <f t="shared" si="1"/>
        <v>28</v>
      </c>
    </row>
    <row r="42" spans="1:4" s="292" customFormat="1">
      <c r="A42" s="305" t="s">
        <v>685</v>
      </c>
      <c r="B42" s="293">
        <v>10</v>
      </c>
      <c r="C42" s="293">
        <v>17</v>
      </c>
      <c r="D42" s="293">
        <f t="shared" si="1"/>
        <v>27</v>
      </c>
    </row>
    <row r="43" spans="1:4" s="292" customFormat="1">
      <c r="A43" s="305" t="s">
        <v>714</v>
      </c>
      <c r="B43" s="293">
        <v>12</v>
      </c>
      <c r="C43" s="293">
        <v>14</v>
      </c>
      <c r="D43" s="293">
        <f t="shared" si="1"/>
        <v>26</v>
      </c>
    </row>
    <row r="44" spans="1:4" s="292" customFormat="1" ht="25.5">
      <c r="A44" s="305" t="s">
        <v>692</v>
      </c>
      <c r="B44" s="293">
        <v>19</v>
      </c>
      <c r="C44" s="293">
        <v>6</v>
      </c>
      <c r="D44" s="293">
        <f t="shared" si="1"/>
        <v>25</v>
      </c>
    </row>
    <row r="45" spans="1:4" s="292" customFormat="1">
      <c r="A45" s="305" t="s">
        <v>806</v>
      </c>
      <c r="B45" s="293">
        <v>1</v>
      </c>
      <c r="C45" s="293">
        <v>22</v>
      </c>
      <c r="D45" s="293">
        <f t="shared" si="1"/>
        <v>23</v>
      </c>
    </row>
    <row r="46" spans="1:4" s="292" customFormat="1">
      <c r="A46" s="305" t="s">
        <v>700</v>
      </c>
      <c r="B46" s="293">
        <v>17</v>
      </c>
      <c r="C46" s="293">
        <v>5</v>
      </c>
      <c r="D46" s="293">
        <f t="shared" si="1"/>
        <v>22</v>
      </c>
    </row>
    <row r="47" spans="1:4" s="292" customFormat="1">
      <c r="A47" s="305" t="s">
        <v>742</v>
      </c>
      <c r="B47" s="293">
        <v>12</v>
      </c>
      <c r="C47" s="293">
        <v>9</v>
      </c>
      <c r="D47" s="293">
        <f t="shared" si="1"/>
        <v>21</v>
      </c>
    </row>
    <row r="48" spans="1:4" s="292" customFormat="1">
      <c r="A48" s="305" t="s">
        <v>780</v>
      </c>
      <c r="B48" s="293">
        <v>3</v>
      </c>
      <c r="C48" s="293">
        <v>18</v>
      </c>
      <c r="D48" s="293">
        <f t="shared" si="1"/>
        <v>21</v>
      </c>
    </row>
    <row r="49" spans="1:4" s="292" customFormat="1">
      <c r="A49" s="305" t="s">
        <v>725</v>
      </c>
      <c r="B49" s="293">
        <v>10</v>
      </c>
      <c r="C49" s="293">
        <v>10</v>
      </c>
      <c r="D49" s="293">
        <f t="shared" si="1"/>
        <v>20</v>
      </c>
    </row>
    <row r="50" spans="1:4" s="292" customFormat="1">
      <c r="A50" s="305" t="s">
        <v>815</v>
      </c>
      <c r="B50" s="293">
        <v>10</v>
      </c>
      <c r="C50" s="293">
        <v>9</v>
      </c>
      <c r="D50" s="293">
        <f t="shared" si="1"/>
        <v>19</v>
      </c>
    </row>
    <row r="51" spans="1:4" s="292" customFormat="1">
      <c r="A51" s="305" t="s">
        <v>716</v>
      </c>
      <c r="B51" s="293">
        <v>4</v>
      </c>
      <c r="C51" s="293">
        <v>12</v>
      </c>
      <c r="D51" s="293">
        <f t="shared" si="1"/>
        <v>16</v>
      </c>
    </row>
    <row r="52" spans="1:4" s="292" customFormat="1">
      <c r="A52" s="305" t="s">
        <v>709</v>
      </c>
      <c r="B52" s="293">
        <v>10</v>
      </c>
      <c r="C52" s="293">
        <v>3</v>
      </c>
      <c r="D52" s="293">
        <f t="shared" si="1"/>
        <v>13</v>
      </c>
    </row>
    <row r="53" spans="1:4" s="292" customFormat="1">
      <c r="A53" s="305" t="s">
        <v>764</v>
      </c>
      <c r="B53" s="293">
        <v>8</v>
      </c>
      <c r="C53" s="293">
        <v>5</v>
      </c>
      <c r="D53" s="293">
        <f t="shared" si="1"/>
        <v>13</v>
      </c>
    </row>
    <row r="54" spans="1:4" s="292" customFormat="1">
      <c r="A54" s="305" t="s">
        <v>819</v>
      </c>
      <c r="B54" s="293">
        <v>10</v>
      </c>
      <c r="C54" s="293">
        <v>3</v>
      </c>
      <c r="D54" s="293">
        <f t="shared" si="1"/>
        <v>13</v>
      </c>
    </row>
    <row r="55" spans="1:4" s="292" customFormat="1">
      <c r="A55" s="305" t="s">
        <v>787</v>
      </c>
      <c r="B55" s="293">
        <v>3</v>
      </c>
      <c r="C55" s="293">
        <v>9</v>
      </c>
      <c r="D55" s="293">
        <f t="shared" si="1"/>
        <v>12</v>
      </c>
    </row>
    <row r="56" spans="1:4" s="292" customFormat="1">
      <c r="A56" s="305" t="s">
        <v>804</v>
      </c>
      <c r="B56" s="293">
        <v>8</v>
      </c>
      <c r="C56" s="293">
        <v>4</v>
      </c>
      <c r="D56" s="293">
        <f t="shared" si="1"/>
        <v>12</v>
      </c>
    </row>
    <row r="57" spans="1:4" s="292" customFormat="1">
      <c r="A57" s="305" t="s">
        <v>702</v>
      </c>
      <c r="B57" s="293">
        <v>6</v>
      </c>
      <c r="C57" s="293">
        <v>4</v>
      </c>
      <c r="D57" s="293">
        <f t="shared" si="1"/>
        <v>10</v>
      </c>
    </row>
    <row r="58" spans="1:4" s="292" customFormat="1">
      <c r="A58" s="305" t="s">
        <v>720</v>
      </c>
      <c r="B58" s="293">
        <v>6</v>
      </c>
      <c r="C58" s="293">
        <v>4</v>
      </c>
      <c r="D58" s="293">
        <f t="shared" si="1"/>
        <v>10</v>
      </c>
    </row>
    <row r="59" spans="1:4" s="292" customFormat="1">
      <c r="A59" s="305" t="s">
        <v>822</v>
      </c>
      <c r="B59" s="293">
        <v>4</v>
      </c>
      <c r="C59" s="293">
        <v>6</v>
      </c>
      <c r="D59" s="293">
        <f t="shared" si="1"/>
        <v>10</v>
      </c>
    </row>
    <row r="60" spans="1:4" s="292" customFormat="1" ht="25.5">
      <c r="A60" s="305" t="s">
        <v>680</v>
      </c>
      <c r="B60" s="293">
        <v>8</v>
      </c>
      <c r="C60" s="293">
        <v>1</v>
      </c>
      <c r="D60" s="293">
        <f t="shared" si="1"/>
        <v>9</v>
      </c>
    </row>
    <row r="61" spans="1:4" s="292" customFormat="1">
      <c r="A61" s="305" t="s">
        <v>728</v>
      </c>
      <c r="B61" s="293">
        <v>1</v>
      </c>
      <c r="C61" s="293">
        <v>8</v>
      </c>
      <c r="D61" s="293">
        <f t="shared" si="1"/>
        <v>9</v>
      </c>
    </row>
    <row r="62" spans="1:4" s="292" customFormat="1">
      <c r="A62" s="305" t="s">
        <v>788</v>
      </c>
      <c r="B62" s="293">
        <v>7</v>
      </c>
      <c r="C62" s="293">
        <v>2</v>
      </c>
      <c r="D62" s="293">
        <f t="shared" si="1"/>
        <v>9</v>
      </c>
    </row>
    <row r="63" spans="1:4" s="292" customFormat="1">
      <c r="A63" s="305" t="s">
        <v>697</v>
      </c>
      <c r="B63" s="293">
        <v>6</v>
      </c>
      <c r="C63" s="293">
        <v>2</v>
      </c>
      <c r="D63" s="293">
        <f t="shared" si="1"/>
        <v>8</v>
      </c>
    </row>
    <row r="64" spans="1:4" s="292" customFormat="1" ht="25.5">
      <c r="A64" s="305" t="s">
        <v>735</v>
      </c>
      <c r="B64" s="293">
        <v>3</v>
      </c>
      <c r="C64" s="293">
        <v>5</v>
      </c>
      <c r="D64" s="293">
        <f t="shared" si="1"/>
        <v>8</v>
      </c>
    </row>
    <row r="65" spans="1:4" s="292" customFormat="1">
      <c r="A65" s="305" t="s">
        <v>747</v>
      </c>
      <c r="B65" s="293"/>
      <c r="C65" s="293">
        <v>7</v>
      </c>
      <c r="D65" s="293">
        <f t="shared" si="1"/>
        <v>7</v>
      </c>
    </row>
    <row r="66" spans="1:4" s="292" customFormat="1">
      <c r="A66" s="305" t="s">
        <v>687</v>
      </c>
      <c r="B66" s="293">
        <v>2</v>
      </c>
      <c r="C66" s="293">
        <v>4</v>
      </c>
      <c r="D66" s="293">
        <f t="shared" si="1"/>
        <v>6</v>
      </c>
    </row>
    <row r="67" spans="1:4" s="292" customFormat="1" ht="25.5">
      <c r="A67" s="305" t="s">
        <v>694</v>
      </c>
      <c r="B67" s="293"/>
      <c r="C67" s="293">
        <v>6</v>
      </c>
      <c r="D67" s="293">
        <f t="shared" si="1"/>
        <v>6</v>
      </c>
    </row>
    <row r="68" spans="1:4" s="292" customFormat="1">
      <c r="A68" s="305" t="s">
        <v>704</v>
      </c>
      <c r="B68" s="293">
        <v>3</v>
      </c>
      <c r="C68" s="293">
        <v>3</v>
      </c>
      <c r="D68" s="293">
        <f t="shared" si="1"/>
        <v>6</v>
      </c>
    </row>
    <row r="69" spans="1:4" s="292" customFormat="1">
      <c r="A69" s="305" t="s">
        <v>749</v>
      </c>
      <c r="B69" s="293"/>
      <c r="C69" s="293">
        <v>6</v>
      </c>
      <c r="D69" s="293">
        <f t="shared" si="1"/>
        <v>6</v>
      </c>
    </row>
    <row r="70" spans="1:4" s="292" customFormat="1">
      <c r="A70" s="305" t="s">
        <v>761</v>
      </c>
      <c r="B70" s="293">
        <v>2</v>
      </c>
      <c r="C70" s="293">
        <v>4</v>
      </c>
      <c r="D70" s="293">
        <f t="shared" si="1"/>
        <v>6</v>
      </c>
    </row>
    <row r="71" spans="1:4" s="292" customFormat="1">
      <c r="A71" s="305" t="s">
        <v>770</v>
      </c>
      <c r="B71" s="293">
        <v>4</v>
      </c>
      <c r="C71" s="293">
        <v>2</v>
      </c>
      <c r="D71" s="293">
        <f t="shared" ref="D71:D102" si="2">SUM(B71:C71)</f>
        <v>6</v>
      </c>
    </row>
    <row r="72" spans="1:4" s="292" customFormat="1">
      <c r="A72" s="305" t="s">
        <v>683</v>
      </c>
      <c r="B72" s="293">
        <v>3</v>
      </c>
      <c r="C72" s="293">
        <v>2</v>
      </c>
      <c r="D72" s="293">
        <f t="shared" si="2"/>
        <v>5</v>
      </c>
    </row>
    <row r="73" spans="1:4" s="292" customFormat="1">
      <c r="A73" s="305" t="s">
        <v>705</v>
      </c>
      <c r="B73" s="293">
        <v>1</v>
      </c>
      <c r="C73" s="293">
        <v>4</v>
      </c>
      <c r="D73" s="293">
        <f t="shared" si="2"/>
        <v>5</v>
      </c>
    </row>
    <row r="74" spans="1:4" s="292" customFormat="1">
      <c r="A74" s="305" t="s">
        <v>748</v>
      </c>
      <c r="B74" s="293">
        <v>2</v>
      </c>
      <c r="C74" s="293">
        <v>3</v>
      </c>
      <c r="D74" s="293">
        <f t="shared" si="2"/>
        <v>5</v>
      </c>
    </row>
    <row r="75" spans="1:4" s="292" customFormat="1" ht="38.25">
      <c r="A75" s="305" t="s">
        <v>754</v>
      </c>
      <c r="B75" s="293">
        <v>4</v>
      </c>
      <c r="C75" s="293">
        <v>1</v>
      </c>
      <c r="D75" s="293">
        <f t="shared" si="2"/>
        <v>5</v>
      </c>
    </row>
    <row r="76" spans="1:4" s="292" customFormat="1">
      <c r="A76" s="305" t="s">
        <v>774</v>
      </c>
      <c r="B76" s="293">
        <v>2</v>
      </c>
      <c r="C76" s="293">
        <v>3</v>
      </c>
      <c r="D76" s="293">
        <f t="shared" si="2"/>
        <v>5</v>
      </c>
    </row>
    <row r="77" spans="1:4" s="292" customFormat="1">
      <c r="A77" s="305" t="s">
        <v>799</v>
      </c>
      <c r="B77" s="293">
        <v>1</v>
      </c>
      <c r="C77" s="293">
        <v>4</v>
      </c>
      <c r="D77" s="293">
        <f t="shared" si="2"/>
        <v>5</v>
      </c>
    </row>
    <row r="78" spans="1:4" s="292" customFormat="1">
      <c r="A78" s="305" t="s">
        <v>801</v>
      </c>
      <c r="B78" s="293">
        <v>2</v>
      </c>
      <c r="C78" s="293">
        <v>3</v>
      </c>
      <c r="D78" s="293">
        <f t="shared" si="2"/>
        <v>5</v>
      </c>
    </row>
    <row r="79" spans="1:4" s="292" customFormat="1">
      <c r="A79" s="305" t="s">
        <v>712</v>
      </c>
      <c r="B79" s="293"/>
      <c r="C79" s="293">
        <v>4</v>
      </c>
      <c r="D79" s="293">
        <f t="shared" si="2"/>
        <v>4</v>
      </c>
    </row>
    <row r="80" spans="1:4" s="292" customFormat="1">
      <c r="A80" s="305" t="s">
        <v>750</v>
      </c>
      <c r="B80" s="293">
        <v>2</v>
      </c>
      <c r="C80" s="293">
        <v>2</v>
      </c>
      <c r="D80" s="293">
        <f t="shared" si="2"/>
        <v>4</v>
      </c>
    </row>
    <row r="81" spans="1:4" s="292" customFormat="1">
      <c r="A81" s="305" t="s">
        <v>762</v>
      </c>
      <c r="B81" s="293">
        <v>2</v>
      </c>
      <c r="C81" s="293">
        <v>2</v>
      </c>
      <c r="D81" s="293">
        <f t="shared" si="2"/>
        <v>4</v>
      </c>
    </row>
    <row r="82" spans="1:4" s="292" customFormat="1">
      <c r="A82" s="305" t="s">
        <v>789</v>
      </c>
      <c r="B82" s="293">
        <v>4</v>
      </c>
      <c r="C82" s="293"/>
      <c r="D82" s="293">
        <f t="shared" si="2"/>
        <v>4</v>
      </c>
    </row>
    <row r="83" spans="1:4" s="292" customFormat="1">
      <c r="A83" s="305" t="s">
        <v>810</v>
      </c>
      <c r="B83" s="293">
        <v>3</v>
      </c>
      <c r="C83" s="293">
        <v>1</v>
      </c>
      <c r="D83" s="293">
        <f t="shared" si="2"/>
        <v>4</v>
      </c>
    </row>
    <row r="84" spans="1:4" s="292" customFormat="1">
      <c r="A84" s="305" t="s">
        <v>817</v>
      </c>
      <c r="B84" s="293">
        <v>3</v>
      </c>
      <c r="C84" s="293">
        <v>1</v>
      </c>
      <c r="D84" s="293">
        <f t="shared" si="2"/>
        <v>4</v>
      </c>
    </row>
    <row r="85" spans="1:4" s="292" customFormat="1">
      <c r="A85" s="305" t="s">
        <v>678</v>
      </c>
      <c r="B85" s="293"/>
      <c r="C85" s="293">
        <v>3</v>
      </c>
      <c r="D85" s="293">
        <f t="shared" si="2"/>
        <v>3</v>
      </c>
    </row>
    <row r="86" spans="1:4" s="292" customFormat="1" ht="25.5">
      <c r="A86" s="305" t="s">
        <v>684</v>
      </c>
      <c r="B86" s="293">
        <v>1</v>
      </c>
      <c r="C86" s="293">
        <v>2</v>
      </c>
      <c r="D86" s="293">
        <f t="shared" si="2"/>
        <v>3</v>
      </c>
    </row>
    <row r="87" spans="1:4" s="292" customFormat="1" ht="25.5">
      <c r="A87" s="305" t="s">
        <v>696</v>
      </c>
      <c r="B87" s="293">
        <v>2</v>
      </c>
      <c r="C87" s="293">
        <v>1</v>
      </c>
      <c r="D87" s="293">
        <f t="shared" si="2"/>
        <v>3</v>
      </c>
    </row>
    <row r="88" spans="1:4" s="292" customFormat="1">
      <c r="A88" s="305" t="s">
        <v>740</v>
      </c>
      <c r="B88" s="293">
        <v>1</v>
      </c>
      <c r="C88" s="293">
        <v>2</v>
      </c>
      <c r="D88" s="293">
        <f t="shared" si="2"/>
        <v>3</v>
      </c>
    </row>
    <row r="89" spans="1:4" s="292" customFormat="1">
      <c r="A89" s="305" t="s">
        <v>743</v>
      </c>
      <c r="B89" s="293">
        <v>1</v>
      </c>
      <c r="C89" s="293">
        <v>2</v>
      </c>
      <c r="D89" s="293">
        <f t="shared" si="2"/>
        <v>3</v>
      </c>
    </row>
    <row r="90" spans="1:4" s="292" customFormat="1">
      <c r="A90" s="305" t="s">
        <v>744</v>
      </c>
      <c r="B90" s="293"/>
      <c r="C90" s="293">
        <v>3</v>
      </c>
      <c r="D90" s="293">
        <f t="shared" si="2"/>
        <v>3</v>
      </c>
    </row>
    <row r="91" spans="1:4" s="292" customFormat="1">
      <c r="A91" s="305" t="s">
        <v>753</v>
      </c>
      <c r="B91" s="293">
        <v>3</v>
      </c>
      <c r="C91" s="293"/>
      <c r="D91" s="293">
        <f t="shared" si="2"/>
        <v>3</v>
      </c>
    </row>
    <row r="92" spans="1:4" s="292" customFormat="1">
      <c r="A92" s="305" t="s">
        <v>760</v>
      </c>
      <c r="B92" s="293">
        <v>2</v>
      </c>
      <c r="C92" s="293">
        <v>1</v>
      </c>
      <c r="D92" s="293">
        <f t="shared" si="2"/>
        <v>3</v>
      </c>
    </row>
    <row r="93" spans="1:4" s="292" customFormat="1">
      <c r="A93" s="305" t="s">
        <v>765</v>
      </c>
      <c r="B93" s="293">
        <v>2</v>
      </c>
      <c r="C93" s="293">
        <v>1</v>
      </c>
      <c r="D93" s="293">
        <f t="shared" si="2"/>
        <v>3</v>
      </c>
    </row>
    <row r="94" spans="1:4" s="292" customFormat="1">
      <c r="A94" s="305" t="s">
        <v>766</v>
      </c>
      <c r="B94" s="293"/>
      <c r="C94" s="293">
        <v>3</v>
      </c>
      <c r="D94" s="293">
        <f t="shared" si="2"/>
        <v>3</v>
      </c>
    </row>
    <row r="95" spans="1:4" s="292" customFormat="1">
      <c r="A95" s="305" t="s">
        <v>767</v>
      </c>
      <c r="B95" s="293">
        <v>2</v>
      </c>
      <c r="C95" s="293">
        <v>1</v>
      </c>
      <c r="D95" s="293">
        <f t="shared" si="2"/>
        <v>3</v>
      </c>
    </row>
    <row r="96" spans="1:4" s="292" customFormat="1">
      <c r="A96" s="305" t="s">
        <v>776</v>
      </c>
      <c r="B96" s="293"/>
      <c r="C96" s="293">
        <v>3</v>
      </c>
      <c r="D96" s="293">
        <f t="shared" si="2"/>
        <v>3</v>
      </c>
    </row>
    <row r="97" spans="1:4" s="292" customFormat="1" ht="25.5">
      <c r="A97" s="305" t="s">
        <v>782</v>
      </c>
      <c r="B97" s="293">
        <v>3</v>
      </c>
      <c r="C97" s="293"/>
      <c r="D97" s="293">
        <f t="shared" si="2"/>
        <v>3</v>
      </c>
    </row>
    <row r="98" spans="1:4" s="292" customFormat="1">
      <c r="A98" s="305" t="s">
        <v>794</v>
      </c>
      <c r="B98" s="293"/>
      <c r="C98" s="293">
        <v>3</v>
      </c>
      <c r="D98" s="293">
        <f t="shared" si="2"/>
        <v>3</v>
      </c>
    </row>
    <row r="99" spans="1:4" s="292" customFormat="1">
      <c r="A99" s="305" t="s">
        <v>676</v>
      </c>
      <c r="B99" s="293">
        <v>1</v>
      </c>
      <c r="C99" s="293">
        <v>1</v>
      </c>
      <c r="D99" s="293">
        <f t="shared" si="2"/>
        <v>2</v>
      </c>
    </row>
    <row r="100" spans="1:4" s="292" customFormat="1" ht="25.5">
      <c r="A100" s="305" t="s">
        <v>689</v>
      </c>
      <c r="B100" s="293">
        <v>1</v>
      </c>
      <c r="C100" s="293">
        <v>1</v>
      </c>
      <c r="D100" s="293">
        <f t="shared" si="2"/>
        <v>2</v>
      </c>
    </row>
    <row r="101" spans="1:4" s="292" customFormat="1">
      <c r="A101" s="305" t="s">
        <v>693</v>
      </c>
      <c r="B101" s="293">
        <v>2</v>
      </c>
      <c r="C101" s="293"/>
      <c r="D101" s="293">
        <f t="shared" si="2"/>
        <v>2</v>
      </c>
    </row>
    <row r="102" spans="1:4" s="292" customFormat="1">
      <c r="A102" s="305" t="s">
        <v>695</v>
      </c>
      <c r="B102" s="293">
        <v>2</v>
      </c>
      <c r="C102" s="293"/>
      <c r="D102" s="293">
        <f t="shared" si="2"/>
        <v>2</v>
      </c>
    </row>
    <row r="103" spans="1:4" s="292" customFormat="1">
      <c r="A103" s="305" t="s">
        <v>698</v>
      </c>
      <c r="B103" s="293">
        <v>1</v>
      </c>
      <c r="C103" s="293">
        <v>1</v>
      </c>
      <c r="D103" s="293">
        <f t="shared" ref="D103:D134" si="3">SUM(B103:C103)</f>
        <v>2</v>
      </c>
    </row>
    <row r="104" spans="1:4" s="292" customFormat="1">
      <c r="A104" s="305" t="s">
        <v>703</v>
      </c>
      <c r="B104" s="293">
        <v>1</v>
      </c>
      <c r="C104" s="293">
        <v>1</v>
      </c>
      <c r="D104" s="293">
        <f t="shared" si="3"/>
        <v>2</v>
      </c>
    </row>
    <row r="105" spans="1:4" s="292" customFormat="1" ht="25.5">
      <c r="A105" s="305" t="s">
        <v>707</v>
      </c>
      <c r="B105" s="293">
        <v>1</v>
      </c>
      <c r="C105" s="293">
        <v>1</v>
      </c>
      <c r="D105" s="293">
        <f t="shared" si="3"/>
        <v>2</v>
      </c>
    </row>
    <row r="106" spans="1:4" s="292" customFormat="1">
      <c r="A106" s="305" t="s">
        <v>708</v>
      </c>
      <c r="B106" s="293">
        <v>2</v>
      </c>
      <c r="C106" s="293"/>
      <c r="D106" s="293">
        <f t="shared" si="3"/>
        <v>2</v>
      </c>
    </row>
    <row r="107" spans="1:4" s="292" customFormat="1" ht="25.5">
      <c r="A107" s="305" t="s">
        <v>710</v>
      </c>
      <c r="B107" s="293"/>
      <c r="C107" s="293">
        <v>2</v>
      </c>
      <c r="D107" s="293">
        <f t="shared" si="3"/>
        <v>2</v>
      </c>
    </row>
    <row r="108" spans="1:4" s="292" customFormat="1" ht="25.5">
      <c r="A108" s="305" t="s">
        <v>715</v>
      </c>
      <c r="B108" s="293">
        <v>2</v>
      </c>
      <c r="C108" s="293"/>
      <c r="D108" s="293">
        <f t="shared" si="3"/>
        <v>2</v>
      </c>
    </row>
    <row r="109" spans="1:4" s="292" customFormat="1">
      <c r="A109" s="305" t="s">
        <v>721</v>
      </c>
      <c r="B109" s="293"/>
      <c r="C109" s="293">
        <v>2</v>
      </c>
      <c r="D109" s="293">
        <f t="shared" si="3"/>
        <v>2</v>
      </c>
    </row>
    <row r="110" spans="1:4" s="292" customFormat="1" ht="25.5">
      <c r="A110" s="305" t="s">
        <v>723</v>
      </c>
      <c r="B110" s="293">
        <v>1</v>
      </c>
      <c r="C110" s="293">
        <v>1</v>
      </c>
      <c r="D110" s="293">
        <f t="shared" si="3"/>
        <v>2</v>
      </c>
    </row>
    <row r="111" spans="1:4" s="292" customFormat="1">
      <c r="A111" s="305" t="s">
        <v>755</v>
      </c>
      <c r="B111" s="293">
        <v>1</v>
      </c>
      <c r="C111" s="293">
        <v>1</v>
      </c>
      <c r="D111" s="293">
        <f t="shared" si="3"/>
        <v>2</v>
      </c>
    </row>
    <row r="112" spans="1:4" s="292" customFormat="1">
      <c r="A112" s="305" t="s">
        <v>758</v>
      </c>
      <c r="B112" s="293">
        <v>1</v>
      </c>
      <c r="C112" s="293">
        <v>1</v>
      </c>
      <c r="D112" s="293">
        <f t="shared" si="3"/>
        <v>2</v>
      </c>
    </row>
    <row r="113" spans="1:4" s="292" customFormat="1">
      <c r="A113" s="305" t="s">
        <v>772</v>
      </c>
      <c r="B113" s="293">
        <v>1</v>
      </c>
      <c r="C113" s="293">
        <v>1</v>
      </c>
      <c r="D113" s="293">
        <f t="shared" si="3"/>
        <v>2</v>
      </c>
    </row>
    <row r="114" spans="1:4" s="292" customFormat="1">
      <c r="A114" s="305" t="s">
        <v>785</v>
      </c>
      <c r="B114" s="293"/>
      <c r="C114" s="293">
        <v>2</v>
      </c>
      <c r="D114" s="293">
        <f t="shared" si="3"/>
        <v>2</v>
      </c>
    </row>
    <row r="115" spans="1:4" s="292" customFormat="1">
      <c r="A115" s="305" t="s">
        <v>793</v>
      </c>
      <c r="B115" s="293"/>
      <c r="C115" s="293">
        <v>2</v>
      </c>
      <c r="D115" s="293">
        <f t="shared" si="3"/>
        <v>2</v>
      </c>
    </row>
    <row r="116" spans="1:4" s="292" customFormat="1">
      <c r="A116" s="305" t="s">
        <v>805</v>
      </c>
      <c r="B116" s="293"/>
      <c r="C116" s="293">
        <v>2</v>
      </c>
      <c r="D116" s="293">
        <f t="shared" si="3"/>
        <v>2</v>
      </c>
    </row>
    <row r="117" spans="1:4" s="292" customFormat="1" ht="25.5">
      <c r="A117" s="305" t="s">
        <v>813</v>
      </c>
      <c r="B117" s="293"/>
      <c r="C117" s="293">
        <v>2</v>
      </c>
      <c r="D117" s="293">
        <f t="shared" si="3"/>
        <v>2</v>
      </c>
    </row>
    <row r="118" spans="1:4" s="292" customFormat="1">
      <c r="A118" s="305" t="s">
        <v>816</v>
      </c>
      <c r="B118" s="293">
        <v>2</v>
      </c>
      <c r="C118" s="293"/>
      <c r="D118" s="293">
        <f t="shared" si="3"/>
        <v>2</v>
      </c>
    </row>
    <row r="119" spans="1:4" s="292" customFormat="1" ht="38.25">
      <c r="A119" s="305" t="s">
        <v>818</v>
      </c>
      <c r="B119" s="293">
        <v>1</v>
      </c>
      <c r="C119" s="293">
        <v>1</v>
      </c>
      <c r="D119" s="293">
        <f t="shared" si="3"/>
        <v>2</v>
      </c>
    </row>
    <row r="120" spans="1:4" s="292" customFormat="1">
      <c r="A120" s="305" t="s">
        <v>820</v>
      </c>
      <c r="B120" s="293"/>
      <c r="C120" s="293">
        <v>2</v>
      </c>
      <c r="D120" s="293">
        <f t="shared" si="3"/>
        <v>2</v>
      </c>
    </row>
    <row r="121" spans="1:4" s="292" customFormat="1">
      <c r="A121" s="305" t="s">
        <v>677</v>
      </c>
      <c r="B121" s="293"/>
      <c r="C121" s="293">
        <v>1</v>
      </c>
      <c r="D121" s="293">
        <f t="shared" si="3"/>
        <v>1</v>
      </c>
    </row>
    <row r="122" spans="1:4" s="292" customFormat="1">
      <c r="A122" s="305" t="s">
        <v>679</v>
      </c>
      <c r="B122" s="293"/>
      <c r="C122" s="293">
        <v>1</v>
      </c>
      <c r="D122" s="293">
        <f t="shared" si="3"/>
        <v>1</v>
      </c>
    </row>
    <row r="123" spans="1:4" s="292" customFormat="1" ht="38.25">
      <c r="A123" s="305" t="s">
        <v>681</v>
      </c>
      <c r="B123" s="293">
        <v>1</v>
      </c>
      <c r="C123" s="293"/>
      <c r="D123" s="293">
        <f t="shared" si="3"/>
        <v>1</v>
      </c>
    </row>
    <row r="124" spans="1:4" s="292" customFormat="1">
      <c r="A124" s="305" t="s">
        <v>686</v>
      </c>
      <c r="B124" s="293"/>
      <c r="C124" s="293">
        <v>1</v>
      </c>
      <c r="D124" s="293">
        <f t="shared" si="3"/>
        <v>1</v>
      </c>
    </row>
    <row r="125" spans="1:4" s="292" customFormat="1">
      <c r="A125" s="305" t="s">
        <v>690</v>
      </c>
      <c r="B125" s="293"/>
      <c r="C125" s="293">
        <v>1</v>
      </c>
      <c r="D125" s="293">
        <f t="shared" si="3"/>
        <v>1</v>
      </c>
    </row>
    <row r="126" spans="1:4" s="292" customFormat="1" ht="25.5">
      <c r="A126" s="305" t="s">
        <v>691</v>
      </c>
      <c r="B126" s="293">
        <v>1</v>
      </c>
      <c r="C126" s="293"/>
      <c r="D126" s="293">
        <f t="shared" si="3"/>
        <v>1</v>
      </c>
    </row>
    <row r="127" spans="1:4" s="292" customFormat="1" ht="25.5">
      <c r="A127" s="305" t="s">
        <v>706</v>
      </c>
      <c r="B127" s="293">
        <v>1</v>
      </c>
      <c r="C127" s="293"/>
      <c r="D127" s="293">
        <f t="shared" si="3"/>
        <v>1</v>
      </c>
    </row>
    <row r="128" spans="1:4" s="292" customFormat="1">
      <c r="A128" s="305" t="s">
        <v>711</v>
      </c>
      <c r="B128" s="293">
        <v>1</v>
      </c>
      <c r="C128" s="293"/>
      <c r="D128" s="293">
        <f t="shared" si="3"/>
        <v>1</v>
      </c>
    </row>
    <row r="129" spans="1:4" s="292" customFormat="1">
      <c r="A129" s="305" t="s">
        <v>713</v>
      </c>
      <c r="B129" s="293">
        <v>1</v>
      </c>
      <c r="C129" s="293"/>
      <c r="D129" s="293">
        <f t="shared" si="3"/>
        <v>1</v>
      </c>
    </row>
    <row r="130" spans="1:4" s="292" customFormat="1" ht="38.25">
      <c r="A130" s="305" t="s">
        <v>719</v>
      </c>
      <c r="B130" s="293">
        <v>1</v>
      </c>
      <c r="C130" s="293"/>
      <c r="D130" s="293">
        <f t="shared" si="3"/>
        <v>1</v>
      </c>
    </row>
    <row r="131" spans="1:4" s="292" customFormat="1">
      <c r="A131" s="305" t="s">
        <v>722</v>
      </c>
      <c r="B131" s="293"/>
      <c r="C131" s="293">
        <v>1</v>
      </c>
      <c r="D131" s="293">
        <f t="shared" si="3"/>
        <v>1</v>
      </c>
    </row>
    <row r="132" spans="1:4" s="292" customFormat="1">
      <c r="A132" s="305" t="s">
        <v>726</v>
      </c>
      <c r="B132" s="293"/>
      <c r="C132" s="293">
        <v>1</v>
      </c>
      <c r="D132" s="293">
        <f t="shared" si="3"/>
        <v>1</v>
      </c>
    </row>
    <row r="133" spans="1:4" s="292" customFormat="1">
      <c r="A133" s="305" t="s">
        <v>729</v>
      </c>
      <c r="B133" s="293">
        <v>1</v>
      </c>
      <c r="C133" s="293"/>
      <c r="D133" s="293">
        <f t="shared" si="3"/>
        <v>1</v>
      </c>
    </row>
    <row r="134" spans="1:4" s="292" customFormat="1">
      <c r="A134" s="305" t="s">
        <v>730</v>
      </c>
      <c r="B134" s="293">
        <v>1</v>
      </c>
      <c r="C134" s="293"/>
      <c r="D134" s="293">
        <f t="shared" si="3"/>
        <v>1</v>
      </c>
    </row>
    <row r="135" spans="1:4" s="292" customFormat="1">
      <c r="A135" s="305" t="s">
        <v>731</v>
      </c>
      <c r="B135" s="293">
        <v>1</v>
      </c>
      <c r="C135" s="293"/>
      <c r="D135" s="293">
        <f t="shared" ref="D135:D156" si="4">SUM(B135:C135)</f>
        <v>1</v>
      </c>
    </row>
    <row r="136" spans="1:4" s="292" customFormat="1">
      <c r="A136" s="305" t="s">
        <v>732</v>
      </c>
      <c r="B136" s="293"/>
      <c r="C136" s="293">
        <v>1</v>
      </c>
      <c r="D136" s="293">
        <f t="shared" si="4"/>
        <v>1</v>
      </c>
    </row>
    <row r="137" spans="1:4" s="292" customFormat="1" ht="25.5">
      <c r="A137" s="305" t="s">
        <v>739</v>
      </c>
      <c r="B137" s="293">
        <v>1</v>
      </c>
      <c r="C137" s="293"/>
      <c r="D137" s="293">
        <f t="shared" si="4"/>
        <v>1</v>
      </c>
    </row>
    <row r="138" spans="1:4" s="292" customFormat="1">
      <c r="A138" s="305" t="s">
        <v>745</v>
      </c>
      <c r="B138" s="293"/>
      <c r="C138" s="293">
        <v>1</v>
      </c>
      <c r="D138" s="293">
        <f t="shared" si="4"/>
        <v>1</v>
      </c>
    </row>
    <row r="139" spans="1:4" s="292" customFormat="1">
      <c r="A139" s="305" t="s">
        <v>751</v>
      </c>
      <c r="B139" s="293"/>
      <c r="C139" s="293">
        <v>1</v>
      </c>
      <c r="D139" s="293">
        <f t="shared" si="4"/>
        <v>1</v>
      </c>
    </row>
    <row r="140" spans="1:4" s="292" customFormat="1" ht="25.5">
      <c r="A140" s="305" t="s">
        <v>752</v>
      </c>
      <c r="B140" s="293">
        <v>1</v>
      </c>
      <c r="C140" s="293"/>
      <c r="D140" s="293">
        <f t="shared" si="4"/>
        <v>1</v>
      </c>
    </row>
    <row r="141" spans="1:4" s="292" customFormat="1">
      <c r="A141" s="305" t="s">
        <v>769</v>
      </c>
      <c r="B141" s="293">
        <v>1</v>
      </c>
      <c r="C141" s="293"/>
      <c r="D141" s="293">
        <f t="shared" si="4"/>
        <v>1</v>
      </c>
    </row>
    <row r="142" spans="1:4" s="292" customFormat="1">
      <c r="A142" s="305" t="s">
        <v>771</v>
      </c>
      <c r="B142" s="293">
        <v>1</v>
      </c>
      <c r="C142" s="293"/>
      <c r="D142" s="293">
        <f t="shared" si="4"/>
        <v>1</v>
      </c>
    </row>
    <row r="143" spans="1:4" s="292" customFormat="1" ht="25.5">
      <c r="A143" s="305" t="s">
        <v>777</v>
      </c>
      <c r="B143" s="293"/>
      <c r="C143" s="293">
        <v>1</v>
      </c>
      <c r="D143" s="293">
        <f t="shared" si="4"/>
        <v>1</v>
      </c>
    </row>
    <row r="144" spans="1:4" s="292" customFormat="1" ht="25.5">
      <c r="A144" s="305" t="s">
        <v>778</v>
      </c>
      <c r="B144" s="293"/>
      <c r="C144" s="293">
        <v>1</v>
      </c>
      <c r="D144" s="293">
        <f t="shared" si="4"/>
        <v>1</v>
      </c>
    </row>
    <row r="145" spans="1:4" s="292" customFormat="1">
      <c r="A145" s="305" t="s">
        <v>779</v>
      </c>
      <c r="B145" s="293"/>
      <c r="C145" s="293">
        <v>1</v>
      </c>
      <c r="D145" s="293">
        <f t="shared" si="4"/>
        <v>1</v>
      </c>
    </row>
    <row r="146" spans="1:4" s="292" customFormat="1">
      <c r="A146" s="305" t="s">
        <v>781</v>
      </c>
      <c r="B146" s="293">
        <v>1</v>
      </c>
      <c r="C146" s="293"/>
      <c r="D146" s="293">
        <f t="shared" si="4"/>
        <v>1</v>
      </c>
    </row>
    <row r="147" spans="1:4" s="292" customFormat="1" ht="25.5">
      <c r="A147" s="305" t="s">
        <v>782</v>
      </c>
      <c r="B147" s="293">
        <v>1</v>
      </c>
      <c r="C147" s="293"/>
      <c r="D147" s="293">
        <f t="shared" si="4"/>
        <v>1</v>
      </c>
    </row>
    <row r="148" spans="1:4" s="292" customFormat="1" ht="25.5">
      <c r="A148" s="305" t="s">
        <v>783</v>
      </c>
      <c r="B148" s="293">
        <v>1</v>
      </c>
      <c r="C148" s="293"/>
      <c r="D148" s="293">
        <f t="shared" si="4"/>
        <v>1</v>
      </c>
    </row>
    <row r="149" spans="1:4" s="292" customFormat="1">
      <c r="A149" s="305" t="s">
        <v>784</v>
      </c>
      <c r="B149" s="293">
        <v>1</v>
      </c>
      <c r="C149" s="293"/>
      <c r="D149" s="293">
        <f t="shared" si="4"/>
        <v>1</v>
      </c>
    </row>
    <row r="150" spans="1:4" s="292" customFormat="1">
      <c r="A150" s="305" t="s">
        <v>797</v>
      </c>
      <c r="B150" s="293">
        <v>1</v>
      </c>
      <c r="C150" s="293"/>
      <c r="D150" s="293">
        <f t="shared" si="4"/>
        <v>1</v>
      </c>
    </row>
    <row r="151" spans="1:4" s="292" customFormat="1">
      <c r="A151" s="305" t="s">
        <v>798</v>
      </c>
      <c r="B151" s="293">
        <v>1</v>
      </c>
      <c r="C151" s="293"/>
      <c r="D151" s="293">
        <f t="shared" si="4"/>
        <v>1</v>
      </c>
    </row>
    <row r="152" spans="1:4" s="292" customFormat="1">
      <c r="A152" s="305" t="s">
        <v>803</v>
      </c>
      <c r="B152" s="293">
        <v>1</v>
      </c>
      <c r="C152" s="293"/>
      <c r="D152" s="293">
        <f t="shared" si="4"/>
        <v>1</v>
      </c>
    </row>
    <row r="153" spans="1:4" s="292" customFormat="1">
      <c r="A153" s="305" t="s">
        <v>808</v>
      </c>
      <c r="B153" s="293">
        <v>1</v>
      </c>
      <c r="C153" s="293"/>
      <c r="D153" s="293">
        <f t="shared" si="4"/>
        <v>1</v>
      </c>
    </row>
    <row r="154" spans="1:4" s="292" customFormat="1">
      <c r="A154" s="305" t="s">
        <v>809</v>
      </c>
      <c r="B154" s="293">
        <v>1</v>
      </c>
      <c r="C154" s="293"/>
      <c r="D154" s="293">
        <f t="shared" si="4"/>
        <v>1</v>
      </c>
    </row>
    <row r="155" spans="1:4" s="292" customFormat="1">
      <c r="A155" s="305" t="s">
        <v>814</v>
      </c>
      <c r="B155" s="293"/>
      <c r="C155" s="293">
        <v>1</v>
      </c>
      <c r="D155" s="293">
        <f t="shared" si="4"/>
        <v>1</v>
      </c>
    </row>
    <row r="156" spans="1:4" s="292" customFormat="1">
      <c r="A156" s="305" t="s">
        <v>821</v>
      </c>
      <c r="B156" s="293"/>
      <c r="C156" s="293">
        <v>1</v>
      </c>
      <c r="D156" s="293">
        <f t="shared" si="4"/>
        <v>1</v>
      </c>
    </row>
    <row r="157" spans="1:4" ht="19.5" customHeight="1">
      <c r="A157" s="316" t="s">
        <v>825</v>
      </c>
      <c r="B157" s="317">
        <f>SUM(B7:B156)</f>
        <v>4228</v>
      </c>
      <c r="C157" s="317">
        <f>SUM(C7:C156)</f>
        <v>7729</v>
      </c>
      <c r="D157" s="318">
        <f t="shared" ref="D157:D158" si="5">SUM(B157:C157)</f>
        <v>11957</v>
      </c>
    </row>
    <row r="158" spans="1:4" ht="19.5" customHeight="1">
      <c r="A158" s="319" t="s">
        <v>827</v>
      </c>
      <c r="B158" s="320">
        <f>+B157/D157</f>
        <v>0.35360040143848792</v>
      </c>
      <c r="C158" s="320">
        <f>+C157/D157</f>
        <v>0.64639959856151208</v>
      </c>
      <c r="D158" s="321">
        <f t="shared" si="5"/>
        <v>1</v>
      </c>
    </row>
    <row r="159" spans="1:4" ht="18.75" customHeight="1">
      <c r="A159" s="299" t="s">
        <v>826</v>
      </c>
      <c r="B159" s="300"/>
      <c r="C159" s="300"/>
      <c r="D159" s="300"/>
    </row>
    <row r="160" spans="1:4" ht="20.100000000000001" customHeight="1">
      <c r="A160" s="299"/>
      <c r="B160" s="300"/>
      <c r="C160" s="471"/>
      <c r="D160" s="471"/>
    </row>
    <row r="161" spans="1:2" ht="12" customHeight="1">
      <c r="A161" s="299"/>
      <c r="B161" s="300"/>
    </row>
  </sheetData>
  <sortState ref="A7:D158">
    <sortCondition descending="1" ref="D7:D158"/>
  </sortState>
  <mergeCells count="5">
    <mergeCell ref="D5:D6"/>
    <mergeCell ref="A5:A6"/>
    <mergeCell ref="A3:D3"/>
    <mergeCell ref="C160:D160"/>
    <mergeCell ref="B5:C5"/>
  </mergeCells>
  <conditionalFormatting sqref="A7:A9">
    <cfRule type="expression" dxfId="17" priority="7">
      <formula>LEFT(#REF!, 1) = "1"</formula>
    </cfRule>
  </conditionalFormatting>
  <conditionalFormatting sqref="A7:A9">
    <cfRule type="expression" dxfId="16" priority="8">
      <formula>LEFT(#REF!, 1) = "2"</formula>
    </cfRule>
  </conditionalFormatting>
  <conditionalFormatting sqref="A7:A9">
    <cfRule type="expression" dxfId="15" priority="9">
      <formula>LEFT(#REF!, 1) = "3"</formula>
    </cfRule>
  </conditionalFormatting>
  <conditionalFormatting sqref="A7:A9">
    <cfRule type="expression" dxfId="14" priority="10">
      <formula>LEFT(#REF!, 1) = "4"</formula>
    </cfRule>
  </conditionalFormatting>
  <conditionalFormatting sqref="A7:A9">
    <cfRule type="expression" dxfId="13" priority="11">
      <formula>LEFT(#REF!, 1) = "5"</formula>
    </cfRule>
  </conditionalFormatting>
  <conditionalFormatting sqref="A7:A9">
    <cfRule type="expression" dxfId="12" priority="12">
      <formula>LEFT(#REF!, 1) = "6"</formula>
    </cfRule>
  </conditionalFormatting>
  <conditionalFormatting sqref="A10:A156">
    <cfRule type="expression" dxfId="11" priority="1">
      <formula>LEFT(#REF!, 1) = "1"</formula>
    </cfRule>
  </conditionalFormatting>
  <conditionalFormatting sqref="A10:A156">
    <cfRule type="expression" dxfId="10" priority="2">
      <formula>LEFT(#REF!, 1) = "2"</formula>
    </cfRule>
  </conditionalFormatting>
  <conditionalFormatting sqref="A10:A156">
    <cfRule type="expression" dxfId="9" priority="3">
      <formula>LEFT(#REF!, 1) = "3"</formula>
    </cfRule>
  </conditionalFormatting>
  <conditionalFormatting sqref="A10:A156">
    <cfRule type="expression" dxfId="8" priority="4">
      <formula>LEFT(#REF!, 1) = "4"</formula>
    </cfRule>
  </conditionalFormatting>
  <conditionalFormatting sqref="A10:A156">
    <cfRule type="expression" dxfId="7" priority="5">
      <formula>LEFT(#REF!, 1) = "5"</formula>
    </cfRule>
  </conditionalFormatting>
  <conditionalFormatting sqref="A10:A156">
    <cfRule type="expression" dxfId="6" priority="6">
      <formula>LEFT(#REF!, 1) = "6"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46"/>
  <sheetViews>
    <sheetView showGridLines="0" workbookViewId="0">
      <selection activeCell="G38" sqref="G38"/>
    </sheetView>
  </sheetViews>
  <sheetFormatPr baseColWidth="10" defaultRowHeight="12.75"/>
  <cols>
    <col min="1" max="1" width="51.140625" style="308" customWidth="1"/>
    <col min="2" max="2" width="16.42578125" style="308" customWidth="1"/>
    <col min="3" max="253" width="9.140625" style="308" customWidth="1"/>
    <col min="254" max="254" width="51.140625" style="308" customWidth="1"/>
    <col min="255" max="255" width="16.42578125" style="308" customWidth="1"/>
    <col min="256" max="509" width="9.140625" style="308" customWidth="1"/>
    <col min="510" max="510" width="51.140625" style="308" customWidth="1"/>
    <col min="511" max="511" width="16.42578125" style="308" customWidth="1"/>
    <col min="512" max="765" width="9.140625" style="308" customWidth="1"/>
    <col min="766" max="766" width="51.140625" style="308" customWidth="1"/>
    <col min="767" max="767" width="16.42578125" style="308" customWidth="1"/>
    <col min="768" max="1021" width="9.140625" style="308" customWidth="1"/>
    <col min="1022" max="1022" width="51.140625" style="308" customWidth="1"/>
    <col min="1023" max="1023" width="16.42578125" style="308" customWidth="1"/>
    <col min="1024" max="1277" width="9.140625" style="308" customWidth="1"/>
    <col min="1278" max="1278" width="51.140625" style="308" customWidth="1"/>
    <col min="1279" max="1279" width="16.42578125" style="308" customWidth="1"/>
    <col min="1280" max="1533" width="9.140625" style="308" customWidth="1"/>
    <col min="1534" max="1534" width="51.140625" style="308" customWidth="1"/>
    <col min="1535" max="1535" width="16.42578125" style="308" customWidth="1"/>
    <col min="1536" max="1789" width="9.140625" style="308" customWidth="1"/>
    <col min="1790" max="1790" width="51.140625" style="308" customWidth="1"/>
    <col min="1791" max="1791" width="16.42578125" style="308" customWidth="1"/>
    <col min="1792" max="2045" width="9.140625" style="308" customWidth="1"/>
    <col min="2046" max="2046" width="51.140625" style="308" customWidth="1"/>
    <col min="2047" max="2047" width="16.42578125" style="308" customWidth="1"/>
    <col min="2048" max="2301" width="9.140625" style="308" customWidth="1"/>
    <col min="2302" max="2302" width="51.140625" style="308" customWidth="1"/>
    <col min="2303" max="2303" width="16.42578125" style="308" customWidth="1"/>
    <col min="2304" max="2557" width="9.140625" style="308" customWidth="1"/>
    <col min="2558" max="2558" width="51.140625" style="308" customWidth="1"/>
    <col min="2559" max="2559" width="16.42578125" style="308" customWidth="1"/>
    <col min="2560" max="2813" width="9.140625" style="308" customWidth="1"/>
    <col min="2814" max="2814" width="51.140625" style="308" customWidth="1"/>
    <col min="2815" max="2815" width="16.42578125" style="308" customWidth="1"/>
    <col min="2816" max="3069" width="9.140625" style="308" customWidth="1"/>
    <col min="3070" max="3070" width="51.140625" style="308" customWidth="1"/>
    <col min="3071" max="3071" width="16.42578125" style="308" customWidth="1"/>
    <col min="3072" max="3325" width="9.140625" style="308" customWidth="1"/>
    <col min="3326" max="3326" width="51.140625" style="308" customWidth="1"/>
    <col min="3327" max="3327" width="16.42578125" style="308" customWidth="1"/>
    <col min="3328" max="3581" width="9.140625" style="308" customWidth="1"/>
    <col min="3582" max="3582" width="51.140625" style="308" customWidth="1"/>
    <col min="3583" max="3583" width="16.42578125" style="308" customWidth="1"/>
    <col min="3584" max="3837" width="9.140625" style="308" customWidth="1"/>
    <col min="3838" max="3838" width="51.140625" style="308" customWidth="1"/>
    <col min="3839" max="3839" width="16.42578125" style="308" customWidth="1"/>
    <col min="3840" max="4093" width="9.140625" style="308" customWidth="1"/>
    <col min="4094" max="4094" width="51.140625" style="308" customWidth="1"/>
    <col min="4095" max="4095" width="16.42578125" style="308" customWidth="1"/>
    <col min="4096" max="4349" width="9.140625" style="308" customWidth="1"/>
    <col min="4350" max="4350" width="51.140625" style="308" customWidth="1"/>
    <col min="4351" max="4351" width="16.42578125" style="308" customWidth="1"/>
    <col min="4352" max="4605" width="9.140625" style="308" customWidth="1"/>
    <col min="4606" max="4606" width="51.140625" style="308" customWidth="1"/>
    <col min="4607" max="4607" width="16.42578125" style="308" customWidth="1"/>
    <col min="4608" max="4861" width="9.140625" style="308" customWidth="1"/>
    <col min="4862" max="4862" width="51.140625" style="308" customWidth="1"/>
    <col min="4863" max="4863" width="16.42578125" style="308" customWidth="1"/>
    <col min="4864" max="5117" width="9.140625" style="308" customWidth="1"/>
    <col min="5118" max="5118" width="51.140625" style="308" customWidth="1"/>
    <col min="5119" max="5119" width="16.42578125" style="308" customWidth="1"/>
    <col min="5120" max="5373" width="9.140625" style="308" customWidth="1"/>
    <col min="5374" max="5374" width="51.140625" style="308" customWidth="1"/>
    <col min="5375" max="5375" width="16.42578125" style="308" customWidth="1"/>
    <col min="5376" max="5629" width="9.140625" style="308" customWidth="1"/>
    <col min="5630" max="5630" width="51.140625" style="308" customWidth="1"/>
    <col min="5631" max="5631" width="16.42578125" style="308" customWidth="1"/>
    <col min="5632" max="5885" width="9.140625" style="308" customWidth="1"/>
    <col min="5886" max="5886" width="51.140625" style="308" customWidth="1"/>
    <col min="5887" max="5887" width="16.42578125" style="308" customWidth="1"/>
    <col min="5888" max="6141" width="9.140625" style="308" customWidth="1"/>
    <col min="6142" max="6142" width="51.140625" style="308" customWidth="1"/>
    <col min="6143" max="6143" width="16.42578125" style="308" customWidth="1"/>
    <col min="6144" max="6397" width="9.140625" style="308" customWidth="1"/>
    <col min="6398" max="6398" width="51.140625" style="308" customWidth="1"/>
    <col min="6399" max="6399" width="16.42578125" style="308" customWidth="1"/>
    <col min="6400" max="6653" width="9.140625" style="308" customWidth="1"/>
    <col min="6654" max="6654" width="51.140625" style="308" customWidth="1"/>
    <col min="6655" max="6655" width="16.42578125" style="308" customWidth="1"/>
    <col min="6656" max="6909" width="9.140625" style="308" customWidth="1"/>
    <col min="6910" max="6910" width="51.140625" style="308" customWidth="1"/>
    <col min="6911" max="6911" width="16.42578125" style="308" customWidth="1"/>
    <col min="6912" max="7165" width="9.140625" style="308" customWidth="1"/>
    <col min="7166" max="7166" width="51.140625" style="308" customWidth="1"/>
    <col min="7167" max="7167" width="16.42578125" style="308" customWidth="1"/>
    <col min="7168" max="7421" width="9.140625" style="308" customWidth="1"/>
    <col min="7422" max="7422" width="51.140625" style="308" customWidth="1"/>
    <col min="7423" max="7423" width="16.42578125" style="308" customWidth="1"/>
    <col min="7424" max="7677" width="9.140625" style="308" customWidth="1"/>
    <col min="7678" max="7678" width="51.140625" style="308" customWidth="1"/>
    <col min="7679" max="7679" width="16.42578125" style="308" customWidth="1"/>
    <col min="7680" max="7933" width="9.140625" style="308" customWidth="1"/>
    <col min="7934" max="7934" width="51.140625" style="308" customWidth="1"/>
    <col min="7935" max="7935" width="16.42578125" style="308" customWidth="1"/>
    <col min="7936" max="8189" width="9.140625" style="308" customWidth="1"/>
    <col min="8190" max="8190" width="51.140625" style="308" customWidth="1"/>
    <col min="8191" max="8191" width="16.42578125" style="308" customWidth="1"/>
    <col min="8192" max="8445" width="9.140625" style="308" customWidth="1"/>
    <col min="8446" max="8446" width="51.140625" style="308" customWidth="1"/>
    <col min="8447" max="8447" width="16.42578125" style="308" customWidth="1"/>
    <col min="8448" max="8701" width="9.140625" style="308" customWidth="1"/>
    <col min="8702" max="8702" width="51.140625" style="308" customWidth="1"/>
    <col min="8703" max="8703" width="16.42578125" style="308" customWidth="1"/>
    <col min="8704" max="8957" width="9.140625" style="308" customWidth="1"/>
    <col min="8958" max="8958" width="51.140625" style="308" customWidth="1"/>
    <col min="8959" max="8959" width="16.42578125" style="308" customWidth="1"/>
    <col min="8960" max="9213" width="9.140625" style="308" customWidth="1"/>
    <col min="9214" max="9214" width="51.140625" style="308" customWidth="1"/>
    <col min="9215" max="9215" width="16.42578125" style="308" customWidth="1"/>
    <col min="9216" max="9469" width="9.140625" style="308" customWidth="1"/>
    <col min="9470" max="9470" width="51.140625" style="308" customWidth="1"/>
    <col min="9471" max="9471" width="16.42578125" style="308" customWidth="1"/>
    <col min="9472" max="9725" width="9.140625" style="308" customWidth="1"/>
    <col min="9726" max="9726" width="51.140625" style="308" customWidth="1"/>
    <col min="9727" max="9727" width="16.42578125" style="308" customWidth="1"/>
    <col min="9728" max="9981" width="9.140625" style="308" customWidth="1"/>
    <col min="9982" max="9982" width="51.140625" style="308" customWidth="1"/>
    <col min="9983" max="9983" width="16.42578125" style="308" customWidth="1"/>
    <col min="9984" max="10237" width="9.140625" style="308" customWidth="1"/>
    <col min="10238" max="10238" width="51.140625" style="308" customWidth="1"/>
    <col min="10239" max="10239" width="16.42578125" style="308" customWidth="1"/>
    <col min="10240" max="10493" width="9.140625" style="308" customWidth="1"/>
    <col min="10494" max="10494" width="51.140625" style="308" customWidth="1"/>
    <col min="10495" max="10495" width="16.42578125" style="308" customWidth="1"/>
    <col min="10496" max="10749" width="9.140625" style="308" customWidth="1"/>
    <col min="10750" max="10750" width="51.140625" style="308" customWidth="1"/>
    <col min="10751" max="10751" width="16.42578125" style="308" customWidth="1"/>
    <col min="10752" max="11005" width="9.140625" style="308" customWidth="1"/>
    <col min="11006" max="11006" width="51.140625" style="308" customWidth="1"/>
    <col min="11007" max="11007" width="16.42578125" style="308" customWidth="1"/>
    <col min="11008" max="11261" width="9.140625" style="308" customWidth="1"/>
    <col min="11262" max="11262" width="51.140625" style="308" customWidth="1"/>
    <col min="11263" max="11263" width="16.42578125" style="308" customWidth="1"/>
    <col min="11264" max="11517" width="9.140625" style="308" customWidth="1"/>
    <col min="11518" max="11518" width="51.140625" style="308" customWidth="1"/>
    <col min="11519" max="11519" width="16.42578125" style="308" customWidth="1"/>
    <col min="11520" max="11773" width="9.140625" style="308" customWidth="1"/>
    <col min="11774" max="11774" width="51.140625" style="308" customWidth="1"/>
    <col min="11775" max="11775" width="16.42578125" style="308" customWidth="1"/>
    <col min="11776" max="12029" width="9.140625" style="308" customWidth="1"/>
    <col min="12030" max="12030" width="51.140625" style="308" customWidth="1"/>
    <col min="12031" max="12031" width="16.42578125" style="308" customWidth="1"/>
    <col min="12032" max="12285" width="9.140625" style="308" customWidth="1"/>
    <col min="12286" max="12286" width="51.140625" style="308" customWidth="1"/>
    <col min="12287" max="12287" width="16.42578125" style="308" customWidth="1"/>
    <col min="12288" max="12541" width="9.140625" style="308" customWidth="1"/>
    <col min="12542" max="12542" width="51.140625" style="308" customWidth="1"/>
    <col min="12543" max="12543" width="16.42578125" style="308" customWidth="1"/>
    <col min="12544" max="12797" width="9.140625" style="308" customWidth="1"/>
    <col min="12798" max="12798" width="51.140625" style="308" customWidth="1"/>
    <col min="12799" max="12799" width="16.42578125" style="308" customWidth="1"/>
    <col min="12800" max="13053" width="9.140625" style="308" customWidth="1"/>
    <col min="13054" max="13054" width="51.140625" style="308" customWidth="1"/>
    <col min="13055" max="13055" width="16.42578125" style="308" customWidth="1"/>
    <col min="13056" max="13309" width="9.140625" style="308" customWidth="1"/>
    <col min="13310" max="13310" width="51.140625" style="308" customWidth="1"/>
    <col min="13311" max="13311" width="16.42578125" style="308" customWidth="1"/>
    <col min="13312" max="13565" width="9.140625" style="308" customWidth="1"/>
    <col min="13566" max="13566" width="51.140625" style="308" customWidth="1"/>
    <col min="13567" max="13567" width="16.42578125" style="308" customWidth="1"/>
    <col min="13568" max="13821" width="9.140625" style="308" customWidth="1"/>
    <col min="13822" max="13822" width="51.140625" style="308" customWidth="1"/>
    <col min="13823" max="13823" width="16.42578125" style="308" customWidth="1"/>
    <col min="13824" max="14077" width="9.140625" style="308" customWidth="1"/>
    <col min="14078" max="14078" width="51.140625" style="308" customWidth="1"/>
    <col min="14079" max="14079" width="16.42578125" style="308" customWidth="1"/>
    <col min="14080" max="14333" width="9.140625" style="308" customWidth="1"/>
    <col min="14334" max="14334" width="51.140625" style="308" customWidth="1"/>
    <col min="14335" max="14335" width="16.42578125" style="308" customWidth="1"/>
    <col min="14336" max="14589" width="9.140625" style="308" customWidth="1"/>
    <col min="14590" max="14590" width="51.140625" style="308" customWidth="1"/>
    <col min="14591" max="14591" width="16.42578125" style="308" customWidth="1"/>
    <col min="14592" max="14845" width="9.140625" style="308" customWidth="1"/>
    <col min="14846" max="14846" width="51.140625" style="308" customWidth="1"/>
    <col min="14847" max="14847" width="16.42578125" style="308" customWidth="1"/>
    <col min="14848" max="15101" width="9.140625" style="308" customWidth="1"/>
    <col min="15102" max="15102" width="51.140625" style="308" customWidth="1"/>
    <col min="15103" max="15103" width="16.42578125" style="308" customWidth="1"/>
    <col min="15104" max="15357" width="9.140625" style="308" customWidth="1"/>
    <col min="15358" max="15358" width="51.140625" style="308" customWidth="1"/>
    <col min="15359" max="15359" width="16.42578125" style="308" customWidth="1"/>
    <col min="15360" max="15613" width="9.140625" style="308" customWidth="1"/>
    <col min="15614" max="15614" width="51.140625" style="308" customWidth="1"/>
    <col min="15615" max="15615" width="16.42578125" style="308" customWidth="1"/>
    <col min="15616" max="15869" width="9.140625" style="308" customWidth="1"/>
    <col min="15870" max="15870" width="51.140625" style="308" customWidth="1"/>
    <col min="15871" max="15871" width="16.42578125" style="308" customWidth="1"/>
    <col min="15872" max="16125" width="9.140625" style="308" customWidth="1"/>
    <col min="16126" max="16126" width="51.140625" style="308" customWidth="1"/>
    <col min="16127" max="16127" width="16.42578125" style="308" customWidth="1"/>
    <col min="16128" max="16384" width="9.140625" style="308" customWidth="1"/>
  </cols>
  <sheetData>
    <row r="1" spans="1:2" s="292" customFormat="1" ht="32.25" customHeight="1">
      <c r="A1" s="303"/>
      <c r="B1" s="296"/>
    </row>
    <row r="2" spans="1:2" s="298" customFormat="1" ht="15" customHeight="1">
      <c r="A2" s="304"/>
    </row>
    <row r="3" spans="1:2" s="298" customFormat="1" ht="12.95" customHeight="1">
      <c r="A3" s="323" t="s">
        <v>868</v>
      </c>
      <c r="B3" s="323"/>
    </row>
    <row r="4" spans="1:2" ht="14.25" customHeight="1"/>
    <row r="5" spans="1:2" ht="25.5" customHeight="1">
      <c r="A5" s="311" t="s">
        <v>668</v>
      </c>
      <c r="B5" s="312" t="s">
        <v>829</v>
      </c>
    </row>
    <row r="6" spans="1:2">
      <c r="A6" s="315" t="s">
        <v>832</v>
      </c>
      <c r="B6" s="309">
        <v>243</v>
      </c>
    </row>
    <row r="7" spans="1:2" ht="27" customHeight="1">
      <c r="A7" s="315" t="s">
        <v>858</v>
      </c>
      <c r="B7" s="309">
        <v>143</v>
      </c>
    </row>
    <row r="8" spans="1:2" ht="27" customHeight="1">
      <c r="A8" s="315" t="s">
        <v>846</v>
      </c>
      <c r="B8" s="309">
        <v>90</v>
      </c>
    </row>
    <row r="9" spans="1:2" ht="27" customHeight="1">
      <c r="A9" s="315" t="s">
        <v>867</v>
      </c>
      <c r="B9" s="309">
        <v>63</v>
      </c>
    </row>
    <row r="10" spans="1:2" ht="11.1" customHeight="1">
      <c r="A10" s="315" t="s">
        <v>865</v>
      </c>
      <c r="B10" s="309">
        <v>51</v>
      </c>
    </row>
    <row r="11" spans="1:2" ht="12.95" customHeight="1">
      <c r="A11" s="315" t="s">
        <v>857</v>
      </c>
      <c r="B11" s="309">
        <v>41</v>
      </c>
    </row>
    <row r="12" spans="1:2" ht="11.1" customHeight="1">
      <c r="A12" s="315" t="s">
        <v>864</v>
      </c>
      <c r="B12" s="309">
        <v>30</v>
      </c>
    </row>
    <row r="13" spans="1:2" ht="11.1" customHeight="1">
      <c r="A13" s="315" t="s">
        <v>833</v>
      </c>
      <c r="B13" s="309">
        <v>26</v>
      </c>
    </row>
    <row r="14" spans="1:2" ht="27" customHeight="1">
      <c r="A14" s="315" t="s">
        <v>854</v>
      </c>
      <c r="B14" s="309">
        <v>24</v>
      </c>
    </row>
    <row r="15" spans="1:2" ht="11.1" customHeight="1">
      <c r="A15" s="315" t="s">
        <v>838</v>
      </c>
      <c r="B15" s="309">
        <v>23</v>
      </c>
    </row>
    <row r="16" spans="1:2" ht="11.1" customHeight="1">
      <c r="A16" s="315" t="s">
        <v>841</v>
      </c>
      <c r="B16" s="309">
        <v>23</v>
      </c>
    </row>
    <row r="17" spans="1:2" ht="12.95" customHeight="1">
      <c r="A17" s="315" t="s">
        <v>863</v>
      </c>
      <c r="B17" s="309">
        <v>18</v>
      </c>
    </row>
    <row r="18" spans="1:2" ht="11.1" customHeight="1">
      <c r="A18" s="315" t="s">
        <v>840</v>
      </c>
      <c r="B18" s="309">
        <v>16</v>
      </c>
    </row>
    <row r="19" spans="1:2" ht="11.1" customHeight="1">
      <c r="A19" s="315" t="s">
        <v>842</v>
      </c>
      <c r="B19" s="309">
        <v>14</v>
      </c>
    </row>
    <row r="20" spans="1:2" ht="12.95" customHeight="1">
      <c r="A20" s="315" t="s">
        <v>836</v>
      </c>
      <c r="B20" s="309">
        <v>12</v>
      </c>
    </row>
    <row r="21" spans="1:2" ht="11.1" customHeight="1">
      <c r="A21" s="315" t="s">
        <v>849</v>
      </c>
      <c r="B21" s="309">
        <v>11</v>
      </c>
    </row>
    <row r="22" spans="1:2" ht="11.1" customHeight="1">
      <c r="A22" s="315" t="s">
        <v>835</v>
      </c>
      <c r="B22" s="309">
        <v>10</v>
      </c>
    </row>
    <row r="23" spans="1:2" ht="11.1" customHeight="1">
      <c r="A23" s="315" t="s">
        <v>848</v>
      </c>
      <c r="B23" s="309">
        <v>9</v>
      </c>
    </row>
    <row r="24" spans="1:2" ht="12.95" customHeight="1">
      <c r="A24" s="315" t="s">
        <v>850</v>
      </c>
      <c r="B24" s="309">
        <v>9</v>
      </c>
    </row>
    <row r="25" spans="1:2" ht="11.1" customHeight="1">
      <c r="A25" s="315" t="s">
        <v>847</v>
      </c>
      <c r="B25" s="309">
        <v>8</v>
      </c>
    </row>
    <row r="26" spans="1:2" ht="11.1" customHeight="1">
      <c r="A26" s="315" t="s">
        <v>834</v>
      </c>
      <c r="B26" s="309">
        <v>7</v>
      </c>
    </row>
    <row r="27" spans="1:2" ht="11.1" customHeight="1">
      <c r="A27" s="315" t="s">
        <v>852</v>
      </c>
      <c r="B27" s="309">
        <v>7</v>
      </c>
    </row>
    <row r="28" spans="1:2" ht="11.1" customHeight="1">
      <c r="A28" s="315" t="s">
        <v>859</v>
      </c>
      <c r="B28" s="309">
        <v>6</v>
      </c>
    </row>
    <row r="29" spans="1:2" ht="11.1" customHeight="1">
      <c r="A29" s="315" t="s">
        <v>844</v>
      </c>
      <c r="B29" s="309">
        <v>4</v>
      </c>
    </row>
    <row r="30" spans="1:2" ht="11.1" customHeight="1">
      <c r="A30" s="315" t="s">
        <v>851</v>
      </c>
      <c r="B30" s="309">
        <v>4</v>
      </c>
    </row>
    <row r="31" spans="1:2" ht="11.1" customHeight="1">
      <c r="A31" s="315" t="s">
        <v>860</v>
      </c>
      <c r="B31" s="309">
        <v>4</v>
      </c>
    </row>
    <row r="32" spans="1:2" ht="11.1" customHeight="1">
      <c r="A32" s="315" t="s">
        <v>861</v>
      </c>
      <c r="B32" s="309">
        <v>3</v>
      </c>
    </row>
    <row r="33" spans="1:2" ht="11.1" customHeight="1">
      <c r="A33" s="315" t="s">
        <v>830</v>
      </c>
      <c r="B33" s="309">
        <v>2</v>
      </c>
    </row>
    <row r="34" spans="1:2" ht="25.5" customHeight="1">
      <c r="A34" s="315" t="s">
        <v>831</v>
      </c>
      <c r="B34" s="309">
        <v>2</v>
      </c>
    </row>
    <row r="35" spans="1:2" ht="11.1" customHeight="1">
      <c r="A35" s="315" t="s">
        <v>837</v>
      </c>
      <c r="B35" s="309">
        <v>2</v>
      </c>
    </row>
    <row r="36" spans="1:2" ht="11.1" customHeight="1">
      <c r="A36" s="315" t="s">
        <v>839</v>
      </c>
      <c r="B36" s="309">
        <v>2</v>
      </c>
    </row>
    <row r="37" spans="1:2" ht="11.1" customHeight="1">
      <c r="A37" s="315" t="s">
        <v>843</v>
      </c>
      <c r="B37" s="309">
        <v>2</v>
      </c>
    </row>
    <row r="38" spans="1:2" ht="11.1" customHeight="1">
      <c r="A38" s="315" t="s">
        <v>855</v>
      </c>
      <c r="B38" s="309">
        <v>2</v>
      </c>
    </row>
    <row r="39" spans="1:2" ht="11.1" customHeight="1">
      <c r="A39" s="315" t="s">
        <v>845</v>
      </c>
      <c r="B39" s="309">
        <v>1</v>
      </c>
    </row>
    <row r="40" spans="1:2" ht="11.1" customHeight="1">
      <c r="A40" s="315" t="s">
        <v>853</v>
      </c>
      <c r="B40" s="309">
        <v>1</v>
      </c>
    </row>
    <row r="41" spans="1:2" ht="11.1" customHeight="1">
      <c r="A41" s="315" t="s">
        <v>856</v>
      </c>
      <c r="B41" s="309">
        <v>1</v>
      </c>
    </row>
    <row r="42" spans="1:2" ht="11.1" customHeight="1">
      <c r="A42" s="315" t="s">
        <v>862</v>
      </c>
      <c r="B42" s="309">
        <v>1</v>
      </c>
    </row>
    <row r="43" spans="1:2" ht="27.75" customHeight="1">
      <c r="A43" s="315" t="s">
        <v>866</v>
      </c>
      <c r="B43" s="309">
        <v>1</v>
      </c>
    </row>
    <row r="44" spans="1:2" ht="24.75" customHeight="1">
      <c r="A44" s="314" t="s">
        <v>869</v>
      </c>
      <c r="B44" s="313">
        <f>SUM(B6:B43)</f>
        <v>916</v>
      </c>
    </row>
    <row r="45" spans="1:2">
      <c r="A45" s="299" t="s">
        <v>826</v>
      </c>
      <c r="B45" s="310"/>
    </row>
    <row r="46" spans="1:2">
      <c r="B46" s="310"/>
    </row>
  </sheetData>
  <sortState ref="A8:B151">
    <sortCondition descending="1" ref="B8:B151"/>
  </sortState>
  <mergeCells count="1">
    <mergeCell ref="A3:B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SITUACION JURIDICA MUJERES</vt:lpstr>
      <vt:lpstr>HistorialResumen</vt:lpstr>
      <vt:lpstr>Historial_PPL_ERON_x_Código</vt:lpstr>
      <vt:lpstr>Rep_Conteo_Fisico_Sisipec2</vt:lpstr>
      <vt:lpstr>Rep_Juridico_Sisipec2</vt:lpstr>
      <vt:lpstr>Parametros</vt:lpstr>
      <vt:lpstr>COMPORTAMIENTO DELICTIVO</vt:lpstr>
      <vt:lpstr>REINCIDENCIA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NELLY SAAVEDRA ARDILA</cp:lastModifiedBy>
  <dcterms:created xsi:type="dcterms:W3CDTF">2018-05-21T16:41:42Z</dcterms:created>
  <dcterms:modified xsi:type="dcterms:W3CDTF">2018-05-25T15:09:14Z</dcterms:modified>
</cp:coreProperties>
</file>